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森林環境課\02.林業振興係\09_森林環境譲与税\1-1_新たな森林管理システム\15_2回目提案依頼\3_日見谷・小野・安賀・斉木\4_提出書類等\"/>
    </mc:Choice>
  </mc:AlternateContent>
  <xr:revisionPtr revIDLastSave="0" documentId="13_ncr:1_{16B69FE4-5F52-4B4E-BAF2-161E220DDE88}" xr6:coauthVersionLast="36" xr6:coauthVersionMax="36" xr10:uidLastSave="{00000000-0000-0000-0000-000000000000}"/>
  <bookViews>
    <workbookView xWindow="0" yWindow="0" windowWidth="19200" windowHeight="11880" tabRatio="720" xr2:uid="{00000000-000D-0000-FFFF-FFFF00000000}"/>
  </bookViews>
  <sheets>
    <sheet name="提案書表紙" sheetId="6" r:id="rId1"/>
    <sheet name="施業提案書" sheetId="10" r:id="rId2"/>
    <sheet name="（内訳書）_搬出間伐" sheetId="17" r:id="rId3"/>
    <sheet name="（内訳書）_伐捨間伐用" sheetId="18" r:id="rId4"/>
    <sheet name="（内訳書）_皆伐用" sheetId="19" r:id="rId5"/>
  </sheets>
  <definedNames>
    <definedName name="_xlnm.Print_Area" localSheetId="4">'（内訳書）_皆伐用'!$A$1:$Z$38</definedName>
    <definedName name="_xlnm.Print_Area" localSheetId="3">'（内訳書）_伐捨間伐用'!$A$1:$Z$37</definedName>
    <definedName name="_xlnm.Print_Area" localSheetId="2">'（内訳書）_搬出間伐'!$A$1:$Z$37</definedName>
    <definedName name="_xlnm.Print_Area" localSheetId="1">施業提案書!$A$1:$AL$94</definedName>
    <definedName name="_xlnm.Print_Area" localSheetId="0">提案書表紙!$A$1:$AA$38</definedName>
  </definedNames>
  <calcPr calcId="191029"/>
</workbook>
</file>

<file path=xl/calcChain.xml><?xml version="1.0" encoding="utf-8"?>
<calcChain xmlns="http://schemas.openxmlformats.org/spreadsheetml/2006/main">
  <c r="N9" i="17" l="1"/>
  <c r="I34" i="10" l="1"/>
  <c r="O34" i="10" s="1"/>
  <c r="A34" i="10"/>
  <c r="I33" i="10"/>
  <c r="O33" i="10" s="1"/>
  <c r="A33" i="10"/>
  <c r="I32" i="10"/>
  <c r="O32" i="10" s="1"/>
  <c r="A32" i="10"/>
  <c r="O21" i="10"/>
  <c r="O35" i="10"/>
  <c r="A37" i="10" l="1"/>
  <c r="A36" i="10"/>
  <c r="A35" i="10"/>
  <c r="A31" i="10"/>
  <c r="A30" i="10"/>
  <c r="AE18" i="19" l="1"/>
  <c r="N9" i="19"/>
  <c r="I37" i="10" l="1"/>
  <c r="O37" i="10" s="1"/>
  <c r="I36" i="10"/>
  <c r="O36" i="10" s="1"/>
  <c r="I35" i="10"/>
  <c r="I31" i="10"/>
  <c r="O31" i="10" s="1"/>
  <c r="I30" i="10"/>
  <c r="I38" i="10" s="1"/>
  <c r="V14" i="17"/>
  <c r="U1" i="10"/>
  <c r="AJ48" i="10" s="1"/>
  <c r="X1" i="17"/>
  <c r="X1" i="18"/>
  <c r="X1" i="19"/>
  <c r="I28" i="19"/>
  <c r="V28" i="19"/>
  <c r="V15" i="19"/>
  <c r="V14" i="19"/>
  <c r="I26" i="19"/>
  <c r="V26" i="19" s="1"/>
  <c r="V16" i="18"/>
  <c r="V15" i="17"/>
  <c r="I30" i="17"/>
  <c r="V30" i="17" s="1"/>
  <c r="AA21" i="10"/>
  <c r="A9" i="18" s="1"/>
  <c r="W21" i="10"/>
  <c r="W22" i="10" s="1"/>
  <c r="S21" i="10"/>
  <c r="O22" i="10" s="1"/>
  <c r="K21" i="10"/>
  <c r="AE21" i="10"/>
  <c r="A9" i="19" s="1"/>
  <c r="V18" i="17" l="1"/>
  <c r="I25" i="18"/>
  <c r="V25" i="18" s="1"/>
  <c r="AF15" i="18"/>
  <c r="AE15" i="18"/>
  <c r="O30" i="10"/>
  <c r="O38" i="10" s="1"/>
  <c r="C38" i="10" s="1"/>
  <c r="I21" i="18"/>
  <c r="V21" i="18" s="1"/>
  <c r="AE17" i="19"/>
  <c r="I27" i="19"/>
  <c r="V27" i="19" s="1"/>
  <c r="I23" i="19"/>
  <c r="V23" i="19" s="1"/>
  <c r="T9" i="17"/>
  <c r="AE21" i="17" s="1"/>
  <c r="A9" i="17"/>
  <c r="I24" i="18"/>
  <c r="V24" i="18" s="1"/>
  <c r="AE19" i="19"/>
  <c r="T10" i="19"/>
  <c r="N10" i="19"/>
  <c r="I22" i="18"/>
  <c r="V22" i="18" s="1"/>
  <c r="I23" i="18"/>
  <c r="V23" i="18" s="1"/>
  <c r="I31" i="19"/>
  <c r="V31" i="19" s="1"/>
  <c r="V18" i="19"/>
  <c r="I24" i="19"/>
  <c r="V24" i="19" s="1"/>
  <c r="I25" i="19"/>
  <c r="V25" i="19" s="1"/>
  <c r="I24" i="17"/>
  <c r="AF17" i="17" l="1"/>
  <c r="AF23" i="17" s="1"/>
  <c r="AE17" i="17"/>
  <c r="AE23" i="17" s="1"/>
  <c r="D11" i="19"/>
  <c r="D11" i="17"/>
  <c r="N10" i="17"/>
  <c r="I23" i="17"/>
  <c r="V23" i="17" s="1"/>
  <c r="T10" i="17"/>
  <c r="I27" i="17"/>
  <c r="V27" i="17" s="1"/>
  <c r="V26" i="18"/>
  <c r="V27" i="18" s="1"/>
  <c r="V28" i="18" s="1"/>
  <c r="X29" i="18" s="1"/>
  <c r="V29" i="19"/>
  <c r="V30" i="19" s="1"/>
  <c r="V32" i="19" s="1"/>
  <c r="X33" i="19" s="1"/>
  <c r="I25" i="17"/>
  <c r="V25" i="17" s="1"/>
  <c r="V24" i="17"/>
  <c r="I26" i="17"/>
  <c r="V26" i="17" s="1"/>
  <c r="V32" i="18" l="1"/>
  <c r="V36" i="19"/>
  <c r="K38" i="19" s="1"/>
  <c r="V28" i="17"/>
  <c r="V29" i="17" l="1"/>
  <c r="V31" i="17" s="1"/>
  <c r="V35" i="17" l="1"/>
  <c r="K37" i="17" s="1"/>
  <c r="X3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  <author>岸根　和弘</author>
  </authors>
  <commentList>
    <comment ref="A1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※注意事項※</t>
        </r>
        <r>
          <rPr>
            <sz val="9"/>
            <color indexed="81"/>
            <rFont val="MS P ゴシック"/>
            <family val="3"/>
            <charset val="128"/>
          </rPr>
          <t xml:space="preserve">
〇施業提案書は森林経営計画の樹立ごとに作成して下さい。
〇施業提案書の本ページに入力した内容
【（２）提案面積、（３）提案材積及び（４）路網密度の数値】を基に各内訳書を作成すること。</t>
        </r>
      </text>
    </comment>
    <comment ref="AH2" authorId="1" shapeId="0" xr:uid="{9AD72C80-8285-4D00-9537-CA62F055EE0B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  <comment ref="AA13" authorId="0" shapeId="0" xr:uid="{00000000-0006-0000-0100-000002000000}">
      <text>
        <r>
          <rPr>
            <b/>
            <sz val="9"/>
            <color indexed="10"/>
            <rFont val="MS P ゴシック"/>
            <family val="3"/>
            <charset val="128"/>
          </rPr>
          <t>※要注意※</t>
        </r>
        <r>
          <rPr>
            <sz val="9"/>
            <color indexed="81"/>
            <rFont val="MS P ゴシック"/>
            <family val="3"/>
            <charset val="128"/>
          </rPr>
          <t xml:space="preserve">
選定に係る重要項目（点線枠内）
</t>
        </r>
        <r>
          <rPr>
            <b/>
            <sz val="9"/>
            <color indexed="81"/>
            <rFont val="MS P ゴシック"/>
            <family val="3"/>
            <charset val="128"/>
          </rPr>
          <t>〇提案する搬出間伐面積については、出来高で30％以上減とならないこと。
　（搬出⇒伐捨 ×、伐捨⇒搬出 ○）</t>
        </r>
        <r>
          <rPr>
            <sz val="9"/>
            <color indexed="81"/>
            <rFont val="MS P ゴシック"/>
            <family val="3"/>
            <charset val="128"/>
          </rPr>
          <t xml:space="preserve">
　【減となった時の対応及び提出書類等】
　　・30％以上･･･別団地での次回業務提案への参加はできません。
</t>
        </r>
      </text>
    </comment>
    <comment ref="C30" authorId="0" shapeId="0" xr:uid="{00000000-0006-0000-0100-000003000000}">
      <text>
        <r>
          <rPr>
            <b/>
            <sz val="9"/>
            <color indexed="10"/>
            <rFont val="MS P ゴシック"/>
            <family val="3"/>
            <charset val="128"/>
          </rPr>
          <t>※要注意※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航空レーザー測量により高精度に材積把握が可能となりましたので、１ｈａ当たりの総材積Ⓐについては、
市が算出しています。
１ｈａ当たりの総材積表を確認していただき、密度管理曲線による材積量（㎥/ha）を記入してください。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I14" authorId="0" shapeId="0" xr:uid="{9050BE74-32A7-49A4-B6F5-720C714C89B1}">
      <text>
        <r>
          <rPr>
            <b/>
            <sz val="9"/>
            <color indexed="10"/>
            <rFont val="MS P ゴシック"/>
            <family val="3"/>
            <charset val="128"/>
          </rPr>
          <t>重要事項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搬出材積（用材・未利用材）は、１haあたりの総材積（平均）Ⓐに
 一律の施業内容（列状間伐３残１伐（25％））として搬出材積を算出すること。
 作業道においては１haあたりの任意延長及び伐開幅に基づき材積を算出すること。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搬出材積＝{（１ha総材積×25％）＋（１haあたり作業道設置に係る材積）}×面積</t>
        </r>
      </text>
    </comment>
    <comment ref="W33" authorId="0" shapeId="0" xr:uid="{00000000-0006-0000-0200-000001000000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W30" authorId="0" shapeId="0" xr:uid="{E94583D5-FCAE-471D-8951-D44F8F3D0D16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I14" authorId="0" shapeId="0" xr:uid="{338E7D87-9EC7-4A66-9AE8-8C5A4D2FBAF2}">
      <text>
        <r>
          <rPr>
            <b/>
            <sz val="9"/>
            <color indexed="10"/>
            <rFont val="MS P ゴシック"/>
            <family val="3"/>
            <charset val="128"/>
          </rPr>
          <t>重要事項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搬出材積（用材・未利用材）は、１haあたりの総材積（平均）Ⓐに
　一律の施業内容（皆伐（100％））として搬出材積を算出すること。
　作業道においては１haあたりの任意延長及び伐開幅に基づき材積を算出すること。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搬出材積＝{（１ha総材積）＋（１haあたり作業道設置に係る材積）}×面積</t>
        </r>
      </text>
    </comment>
    <comment ref="W34" authorId="0" shapeId="0" xr:uid="{00000000-0006-0000-0400-000001000000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sharedStrings.xml><?xml version="1.0" encoding="utf-8"?>
<sst xmlns="http://schemas.openxmlformats.org/spreadsheetml/2006/main" count="465" uniqueCount="220">
  <si>
    <t>団地名</t>
    <rPh sb="0" eb="2">
      <t>ダンチ</t>
    </rPh>
    <rPh sb="2" eb="3">
      <t>メイ</t>
    </rPh>
    <phoneticPr fontId="1"/>
  </si>
  <si>
    <t>（様式５）</t>
    <rPh sb="1" eb="3">
      <t>ヨウシキ</t>
    </rPh>
    <phoneticPr fontId="2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</si>
  <si>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</si>
  <si>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施　　業　　提　　案　　書</t>
    <phoneticPr fontId="2"/>
  </si>
  <si>
    <t>（１）施業等の全体計画</t>
    <rPh sb="3" eb="5">
      <t>セギョウ</t>
    </rPh>
    <rPh sb="5" eb="6">
      <t>トウ</t>
    </rPh>
    <rPh sb="7" eb="9">
      <t>ゼンタイ</t>
    </rPh>
    <rPh sb="9" eb="11">
      <t>ケイカク</t>
    </rPh>
    <phoneticPr fontId="3"/>
  </si>
  <si>
    <t>林班</t>
    <rPh sb="0" eb="2">
      <t>リンパン</t>
    </rPh>
    <phoneticPr fontId="3"/>
  </si>
  <si>
    <t>面積
根拠</t>
    <rPh sb="0" eb="2">
      <t>メンセキ</t>
    </rPh>
    <rPh sb="3" eb="5">
      <t>コンキョ</t>
    </rPh>
    <phoneticPr fontId="3"/>
  </si>
  <si>
    <t>樹種
根拠</t>
    <rPh sb="0" eb="2">
      <t>ジュシュ</t>
    </rPh>
    <rPh sb="3" eb="5">
      <t>コンキョ</t>
    </rPh>
    <phoneticPr fontId="3"/>
  </si>
  <si>
    <t>ｽｷﾞ・ﾋﾉｷ</t>
    <phoneticPr fontId="3"/>
  </si>
  <si>
    <t>左記以外</t>
    <rPh sb="0" eb="2">
      <t>サキ</t>
    </rPh>
    <rPh sb="2" eb="4">
      <t>イガイ</t>
    </rPh>
    <phoneticPr fontId="3"/>
  </si>
  <si>
    <t>～</t>
    <phoneticPr fontId="3"/>
  </si>
  <si>
    <t>合計</t>
    <rPh sb="0" eb="2">
      <t>ゴウケイ</t>
    </rPh>
    <phoneticPr fontId="3"/>
  </si>
  <si>
    <t>森林経営計画期間（５年間）</t>
    <rPh sb="0" eb="2">
      <t>シンリン</t>
    </rPh>
    <rPh sb="2" eb="4">
      <t>ケイエイ</t>
    </rPh>
    <rPh sb="4" eb="6">
      <t>ケイカク</t>
    </rPh>
    <rPh sb="6" eb="8">
      <t>キカン</t>
    </rPh>
    <rPh sb="10" eb="12">
      <t>ネンカン</t>
    </rPh>
    <phoneticPr fontId="3"/>
  </si>
  <si>
    <t xml:space="preserve"> 内）</t>
    <rPh sb="1" eb="2">
      <t>ウチ</t>
    </rPh>
    <phoneticPr fontId="3"/>
  </si>
  <si>
    <t>(ha)</t>
    <phoneticPr fontId="3"/>
  </si>
  <si>
    <r>
      <t>林班面積</t>
    </r>
    <r>
      <rPr>
        <sz val="8"/>
        <color indexed="8"/>
        <rFont val="ＭＳ 明朝"/>
        <family val="1"/>
        <charset val="128"/>
      </rPr>
      <t xml:space="preserve"> (ha)</t>
    </r>
    <rPh sb="0" eb="2">
      <t>リンパン</t>
    </rPh>
    <rPh sb="2" eb="4">
      <t>メンセキ</t>
    </rPh>
    <phoneticPr fontId="3"/>
  </si>
  <si>
    <t>ｽｷﾞ･ﾋﾉｷ
伐捨面積</t>
    <rPh sb="8" eb="10">
      <t>キリステ</t>
    </rPh>
    <rPh sb="10" eb="12">
      <t>メンセキ</t>
    </rPh>
    <phoneticPr fontId="3"/>
  </si>
  <si>
    <t>提案番号：</t>
    <rPh sb="0" eb="2">
      <t>テイアン</t>
    </rPh>
    <rPh sb="2" eb="4">
      <t>バンゴウ</t>
    </rPh>
    <phoneticPr fontId="3"/>
  </si>
  <si>
    <t>搬出材積（</t>
  </si>
  <si>
    <t>伐倒</t>
    <phoneticPr fontId="1"/>
  </si>
  <si>
    <t>間伐面積（</t>
  </si>
  <si>
    <t>造材（未利用含む）</t>
    <rPh sb="3" eb="6">
      <t>ミリヨウ</t>
    </rPh>
    <rPh sb="6" eb="7">
      <t>フク</t>
    </rPh>
    <phoneticPr fontId="1"/>
  </si>
  <si>
    <t>集材（未利用含む）</t>
    <rPh sb="3" eb="6">
      <t>ミリヨウ</t>
    </rPh>
    <rPh sb="6" eb="7">
      <t>フク</t>
    </rPh>
    <phoneticPr fontId="1"/>
  </si>
  <si>
    <t>林内運搬（未利用含む）</t>
    <rPh sb="0" eb="1">
      <t>リン</t>
    </rPh>
    <rPh sb="1" eb="2">
      <t>ナイ</t>
    </rPh>
    <rPh sb="2" eb="4">
      <t>ウンパン</t>
    </rPh>
    <rPh sb="5" eb="8">
      <t>ミリヨウ</t>
    </rPh>
    <rPh sb="8" eb="9">
      <t>フク</t>
    </rPh>
    <phoneticPr fontId="1"/>
  </si>
  <si>
    <t>開設延長（</t>
  </si>
  <si>
    <t>直接事業費</t>
  </si>
  <si>
    <t>諸経費</t>
  </si>
  <si>
    <t>の（</t>
  </si>
  <si>
    <t>運賃（未利用含む）</t>
    <rPh sb="3" eb="7">
      <t>ミリヨウフク</t>
    </rPh>
    <phoneticPr fontId="1"/>
  </si>
  <si>
    <t>）円</t>
    <phoneticPr fontId="1"/>
  </si>
  <si>
    <t>事業者経費</t>
    <rPh sb="0" eb="3">
      <t>ジギョウシャ</t>
    </rPh>
    <rPh sb="3" eb="5">
      <t>ケイヒ</t>
    </rPh>
    <phoneticPr fontId="1"/>
  </si>
  <si>
    <t>作業道</t>
    <rPh sb="0" eb="2">
      <t>サギョウ</t>
    </rPh>
    <rPh sb="2" eb="3">
      <t>ミチ</t>
    </rPh>
    <phoneticPr fontId="1"/>
  </si>
  <si>
    <t>⑫</t>
    <phoneticPr fontId="1"/>
  </si>
  <si>
    <t>⑮</t>
    <phoneticPr fontId="1"/>
  </si>
  <si>
    <t>（消費税込）</t>
    <rPh sb="1" eb="4">
      <t>ショウヒゼイ</t>
    </rPh>
    <rPh sb="4" eb="5">
      <t>コ</t>
    </rPh>
    <phoneticPr fontId="1"/>
  </si>
  <si>
    <t>■　搬出間伐における提案内訳　■</t>
    <rPh sb="2" eb="4">
      <t>ハンシュツ</t>
    </rPh>
    <rPh sb="4" eb="6">
      <t>カンバツ</t>
    </rPh>
    <rPh sb="10" eb="12">
      <t>テイアン</t>
    </rPh>
    <rPh sb="12" eb="14">
      <t>ウチワケ</t>
    </rPh>
    <phoneticPr fontId="5"/>
  </si>
  <si>
    <t>※</t>
    <phoneticPr fontId="5"/>
  </si>
  <si>
    <t>ここで定めた経費は、精算時においても変更することは出来ません。</t>
    <rPh sb="3" eb="4">
      <t>サダ</t>
    </rPh>
    <rPh sb="6" eb="8">
      <t>ケイヒ</t>
    </rPh>
    <rPh sb="10" eb="12">
      <t>セイサン</t>
    </rPh>
    <rPh sb="12" eb="13">
      <t>ジ</t>
    </rPh>
    <rPh sb="18" eb="20">
      <t>ヘンコウ</t>
    </rPh>
    <rPh sb="25" eb="27">
      <t>デキ</t>
    </rPh>
    <phoneticPr fontId="5"/>
  </si>
  <si>
    <t>ｽｷﾞ･ﾋﾉｷ
皆伐面積</t>
    <rPh sb="8" eb="10">
      <t>カイバツ</t>
    </rPh>
    <rPh sb="10" eb="12">
      <t>メンセキ</t>
    </rPh>
    <phoneticPr fontId="3"/>
  </si>
  <si>
    <t>備考</t>
    <rPh sb="0" eb="2">
      <t>ビコウ</t>
    </rPh>
    <phoneticPr fontId="3"/>
  </si>
  <si>
    <t>-</t>
    <phoneticPr fontId="3"/>
  </si>
  <si>
    <t>ｍ 以内で施業する。</t>
    <rPh sb="2" eb="4">
      <t>イナイ</t>
    </rPh>
    <rPh sb="5" eb="7">
      <t>セギョウ</t>
    </rPh>
    <phoneticPr fontId="3"/>
  </si>
  <si>
    <t>路網密度は、１ｈａあたり</t>
    <rPh sb="0" eb="1">
      <t>ロ</t>
    </rPh>
    <rPh sb="1" eb="2">
      <t>モウ</t>
    </rPh>
    <rPh sb="2" eb="4">
      <t>ミツド</t>
    </rPh>
    <phoneticPr fontId="3"/>
  </si>
  <si>
    <t>・</t>
    <phoneticPr fontId="3"/>
  </si>
  <si>
    <t>理由</t>
    <rPh sb="0" eb="2">
      <t>リユウ</t>
    </rPh>
    <phoneticPr fontId="3"/>
  </si>
  <si>
    <t>伐倒</t>
    <rPh sb="0" eb="2">
      <t>バットウ</t>
    </rPh>
    <phoneticPr fontId="1"/>
  </si>
  <si>
    <t>枝払い</t>
    <rPh sb="0" eb="1">
      <t>エダ</t>
    </rPh>
    <rPh sb="1" eb="2">
      <t>ハラ</t>
    </rPh>
    <phoneticPr fontId="1"/>
  </si>
  <si>
    <t>片付け</t>
    <rPh sb="0" eb="2">
      <t>カタヅ</t>
    </rPh>
    <phoneticPr fontId="1"/>
  </si>
  <si>
    <t>■　皆伐における提案内訳　■</t>
    <rPh sb="2" eb="3">
      <t>ミナ</t>
    </rPh>
    <rPh sb="3" eb="4">
      <t>バツ</t>
    </rPh>
    <rPh sb="8" eb="10">
      <t>テイアン</t>
    </rPh>
    <rPh sb="10" eb="12">
      <t>ウチワケ</t>
    </rPh>
    <phoneticPr fontId="5"/>
  </si>
  <si>
    <t>■　切捨間伐における提案内訳　■</t>
    <rPh sb="2" eb="3">
      <t>キリ</t>
    </rPh>
    <rPh sb="3" eb="4">
      <t>シャ</t>
    </rPh>
    <rPh sb="4" eb="6">
      <t>カンバツ</t>
    </rPh>
    <rPh sb="10" eb="12">
      <t>テイアン</t>
    </rPh>
    <rPh sb="12" eb="14">
      <t>ウチワケ</t>
    </rPh>
    <phoneticPr fontId="5"/>
  </si>
  <si>
    <t>連絡先</t>
    <rPh sb="0" eb="3">
      <t>レンラクサキ</t>
    </rPh>
    <phoneticPr fontId="1"/>
  </si>
  <si>
    <t>部署名</t>
    <rPh sb="0" eb="2">
      <t>ブショ</t>
    </rPh>
    <rPh sb="2" eb="3">
      <t>メイ</t>
    </rPh>
    <phoneticPr fontId="1"/>
  </si>
  <si>
    <t>: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</si>
  <si>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</si>
  <si>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</si>
  <si>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</si>
  <si>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</si>
  <si>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*</t>
    <phoneticPr fontId="1"/>
  </si>
  <si>
    <t>１事業体において　３つ提案する場合</t>
    <rPh sb="1" eb="4">
      <t>ジギョウタイ</t>
    </rPh>
    <rPh sb="11" eb="13">
      <t>テイアン</t>
    </rPh>
    <rPh sb="15" eb="17">
      <t>バアイ</t>
    </rPh>
    <phoneticPr fontId="1"/>
  </si>
  <si>
    <t>提案番号：</t>
    <rPh sb="0" eb="2">
      <t>テイアン</t>
    </rPh>
    <rPh sb="2" eb="4">
      <t>バンゴウ</t>
    </rPh>
    <phoneticPr fontId="1"/>
  </si>
  <si>
    <t>１．補助の範囲内で施業を行うため、市へ追加の負担は求めません。</t>
    <rPh sb="2" eb="4">
      <t>ホジョ</t>
    </rPh>
    <rPh sb="5" eb="8">
      <t>ハンイナイ</t>
    </rPh>
    <rPh sb="9" eb="11">
      <t>セギョウ</t>
    </rPh>
    <rPh sb="12" eb="13">
      <t>オコナ</t>
    </rPh>
    <rPh sb="17" eb="18">
      <t>シ</t>
    </rPh>
    <rPh sb="19" eb="21">
      <t>ツイカ</t>
    </rPh>
    <rPh sb="22" eb="24">
      <t>フタン</t>
    </rPh>
    <rPh sb="25" eb="26">
      <t>モト</t>
    </rPh>
    <phoneticPr fontId="9"/>
  </si>
  <si>
    <t>２．追加の負担を求めます。ただし、搬出間伐の収益と差引します。</t>
    <rPh sb="2" eb="4">
      <t>ツイカ</t>
    </rPh>
    <rPh sb="5" eb="7">
      <t>フタン</t>
    </rPh>
    <rPh sb="8" eb="9">
      <t>モト</t>
    </rPh>
    <rPh sb="17" eb="19">
      <t>ハンシュツ</t>
    </rPh>
    <rPh sb="19" eb="21">
      <t>カンバツ</t>
    </rPh>
    <rPh sb="22" eb="24">
      <t>シュウエキ</t>
    </rPh>
    <rPh sb="25" eb="27">
      <t>サシヒキ</t>
    </rPh>
    <phoneticPr fontId="9"/>
  </si>
  <si>
    <t>上記で路網密度が150ｍ/haを超える場合は、下記に理由を記載すること。</t>
    <rPh sb="0" eb="2">
      <t>ジョウキ</t>
    </rPh>
    <rPh sb="3" eb="4">
      <t>ロ</t>
    </rPh>
    <rPh sb="4" eb="5">
      <t>モウ</t>
    </rPh>
    <rPh sb="5" eb="7">
      <t>ミツド</t>
    </rPh>
    <rPh sb="16" eb="17">
      <t>コ</t>
    </rPh>
    <rPh sb="19" eb="21">
      <t>バアイ</t>
    </rPh>
    <rPh sb="23" eb="25">
      <t>カキ</t>
    </rPh>
    <rPh sb="26" eb="28">
      <t>リユウ</t>
    </rPh>
    <rPh sb="29" eb="31">
      <t>キサイ</t>
    </rPh>
    <phoneticPr fontId="3"/>
  </si>
  <si>
    <t>⑭</t>
    <phoneticPr fontId="1"/>
  </si>
  <si>
    <t>（２）提案面積</t>
    <rPh sb="3" eb="5">
      <t>テイアン</t>
    </rPh>
    <rPh sb="5" eb="7">
      <t>メンセキ</t>
    </rPh>
    <phoneticPr fontId="3"/>
  </si>
  <si>
    <t>（３）提案材積</t>
    <rPh sb="3" eb="5">
      <t>テイアン</t>
    </rPh>
    <rPh sb="5" eb="7">
      <t>ザイセキ</t>
    </rPh>
    <phoneticPr fontId="3"/>
  </si>
  <si>
    <t>(㎥)</t>
    <phoneticPr fontId="3"/>
  </si>
  <si>
    <t>１．所在地及び搬出間伐面積等（※造林申請関連書類により入力）</t>
    <rPh sb="2" eb="4">
      <t>ショザイ</t>
    </rPh>
    <rPh sb="4" eb="5">
      <t>チ</t>
    </rPh>
    <rPh sb="5" eb="6">
      <t>オヨ</t>
    </rPh>
    <rPh sb="7" eb="9">
      <t>ハンシュツ</t>
    </rPh>
    <rPh sb="9" eb="11">
      <t>カンバツ</t>
    </rPh>
    <rPh sb="11" eb="13">
      <t>メンセキ</t>
    </rPh>
    <rPh sb="13" eb="14">
      <t>トウ</t>
    </rPh>
    <rPh sb="16" eb="18">
      <t>ゾウリン</t>
    </rPh>
    <rPh sb="18" eb="20">
      <t>シンセイ</t>
    </rPh>
    <rPh sb="20" eb="22">
      <t>カンレン</t>
    </rPh>
    <rPh sb="22" eb="24">
      <t>ショルイ</t>
    </rPh>
    <rPh sb="27" eb="29">
      <t>ニュウリョク</t>
    </rPh>
    <phoneticPr fontId="1"/>
  </si>
  <si>
    <t>所在地</t>
    <rPh sb="0" eb="3">
      <t>ショザイチ</t>
    </rPh>
    <phoneticPr fontId="1"/>
  </si>
  <si>
    <t>町</t>
    <rPh sb="0" eb="1">
      <t>チョウ</t>
    </rPh>
    <phoneticPr fontId="1"/>
  </si>
  <si>
    <t>大字</t>
    <rPh sb="0" eb="2">
      <t>オオアザ</t>
    </rPh>
    <phoneticPr fontId="1"/>
  </si>
  <si>
    <t>字</t>
    <rPh sb="0" eb="1">
      <t>アザ</t>
    </rPh>
    <phoneticPr fontId="1"/>
  </si>
  <si>
    <t>地番</t>
    <rPh sb="0" eb="2">
      <t>チバン</t>
    </rPh>
    <phoneticPr fontId="1"/>
  </si>
  <si>
    <t>林班</t>
    <rPh sb="0" eb="1">
      <t>リン</t>
    </rPh>
    <rPh sb="1" eb="2">
      <t>ハン</t>
    </rPh>
    <phoneticPr fontId="1"/>
  </si>
  <si>
    <t>小班</t>
    <rPh sb="0" eb="1">
      <t>コ</t>
    </rPh>
    <rPh sb="1" eb="2">
      <t>ハン</t>
    </rPh>
    <phoneticPr fontId="1"/>
  </si>
  <si>
    <t>搬出間伐面積</t>
    <rPh sb="0" eb="2">
      <t>ハンシュツ</t>
    </rPh>
    <rPh sb="2" eb="4">
      <t>カンバツ</t>
    </rPh>
    <rPh sb="4" eb="6">
      <t>メンセキ</t>
    </rPh>
    <phoneticPr fontId="1"/>
  </si>
  <si>
    <t>施業内容</t>
    <rPh sb="0" eb="2">
      <t>セギョウ</t>
    </rPh>
    <rPh sb="2" eb="4">
      <t>ナイヨウ</t>
    </rPh>
    <phoneticPr fontId="1"/>
  </si>
  <si>
    <t>搬出材積（未利用材含む）</t>
    <rPh sb="0" eb="2">
      <t>ハンシュツ</t>
    </rPh>
    <rPh sb="2" eb="4">
      <t>ザイセキ</t>
    </rPh>
    <rPh sb="5" eb="9">
      <t>ミリヨウザイ</t>
    </rPh>
    <rPh sb="9" eb="10">
      <t>フク</t>
    </rPh>
    <phoneticPr fontId="1"/>
  </si>
  <si>
    <t>作業道開設</t>
    <rPh sb="0" eb="3">
      <t>サギョウドウ</t>
    </rPh>
    <rPh sb="3" eb="5">
      <t>カイセツ</t>
    </rPh>
    <phoneticPr fontId="1"/>
  </si>
  <si>
    <t>ha</t>
    <phoneticPr fontId="1"/>
  </si>
  <si>
    <t>㎥</t>
    <phoneticPr fontId="1"/>
  </si>
  <si>
    <t>m</t>
    <phoneticPr fontId="1"/>
  </si>
  <si>
    <t>%</t>
    <phoneticPr fontId="1"/>
  </si>
  <si>
    <t>＊提案段階においては、全事業体一律の施業内容として、費用算出すること。</t>
    <rPh sb="1" eb="3">
      <t>テイアン</t>
    </rPh>
    <rPh sb="3" eb="5">
      <t>ダンカイ</t>
    </rPh>
    <rPh sb="11" eb="12">
      <t>ゼン</t>
    </rPh>
    <rPh sb="12" eb="14">
      <t>ジギョウ</t>
    </rPh>
    <rPh sb="14" eb="15">
      <t>タイ</t>
    </rPh>
    <rPh sb="15" eb="17">
      <t>イチリツ</t>
    </rPh>
    <rPh sb="18" eb="20">
      <t>セギョウ</t>
    </rPh>
    <rPh sb="20" eb="22">
      <t>ナイヨウ</t>
    </rPh>
    <rPh sb="26" eb="28">
      <t>ヒヨウ</t>
    </rPh>
    <rPh sb="28" eb="30">
      <t>サンシュツ</t>
    </rPh>
    <phoneticPr fontId="1"/>
  </si>
  <si>
    <t>売上（販売手数料控除後）</t>
    <rPh sb="3" eb="5">
      <t>ハンバイ</t>
    </rPh>
    <rPh sb="5" eb="8">
      <t>テスウリョウ</t>
    </rPh>
    <rPh sb="8" eb="10">
      <t>コウジョ</t>
    </rPh>
    <rPh sb="10" eb="11">
      <t>ゴ</t>
    </rPh>
    <phoneticPr fontId="1"/>
  </si>
  <si>
    <t>用材</t>
    <rPh sb="0" eb="2">
      <t>ヨウザイ</t>
    </rPh>
    <phoneticPr fontId="1"/>
  </si>
  <si>
    <t>）㎥</t>
    <phoneticPr fontId="1"/>
  </si>
  <si>
    <t>円/㎥</t>
    <phoneticPr fontId="1"/>
  </si>
  <si>
    <t>①</t>
  </si>
  <si>
    <t>未利用材</t>
    <rPh sb="0" eb="3">
      <t>ミリヨウ</t>
    </rPh>
    <rPh sb="3" eb="4">
      <t>ザイ</t>
    </rPh>
    <phoneticPr fontId="1"/>
  </si>
  <si>
    <t>②</t>
  </si>
  <si>
    <t>造林補助金</t>
  </si>
  <si>
    <t>※作業道開設補助金含む</t>
    <rPh sb="1" eb="3">
      <t>サギョウ</t>
    </rPh>
    <rPh sb="3" eb="4">
      <t>ドウ</t>
    </rPh>
    <rPh sb="4" eb="6">
      <t>カイセツ</t>
    </rPh>
    <rPh sb="6" eb="9">
      <t>ホジョキン</t>
    </rPh>
    <rPh sb="9" eb="10">
      <t>フク</t>
    </rPh>
    <phoneticPr fontId="1"/>
  </si>
  <si>
    <t>③</t>
    <phoneticPr fontId="1"/>
  </si>
  <si>
    <t>森林整備促進事業補助金</t>
    <rPh sb="0" eb="8">
      <t>シンリンセイビソクシンジギョウ</t>
    </rPh>
    <rPh sb="8" eb="11">
      <t>ホジョキン</t>
    </rPh>
    <phoneticPr fontId="1"/>
  </si>
  <si>
    <t>※市上乗せ補助</t>
    <rPh sb="1" eb="2">
      <t>シ</t>
    </rPh>
    <rPh sb="2" eb="4">
      <t>ウワノ</t>
    </rPh>
    <rPh sb="5" eb="7">
      <t>ホジョ</t>
    </rPh>
    <phoneticPr fontId="1"/>
  </si>
  <si>
    <t>④</t>
    <phoneticPr fontId="1"/>
  </si>
  <si>
    <t>総収入</t>
    <rPh sb="0" eb="3">
      <t>ソウシュウニュウ</t>
    </rPh>
    <phoneticPr fontId="1"/>
  </si>
  <si>
    <t>①～④の合計</t>
    <rPh sb="4" eb="6">
      <t>ゴウケイ</t>
    </rPh>
    <phoneticPr fontId="1"/>
  </si>
  <si>
    <t>⑤</t>
    <phoneticPr fontId="1"/>
  </si>
  <si>
    <t>３．事業者経費（内訳）</t>
    <rPh sb="2" eb="5">
      <t>ジギョウシャ</t>
    </rPh>
    <rPh sb="5" eb="7">
      <t>ケイヒ</t>
    </rPh>
    <rPh sb="8" eb="10">
      <t>ウチワケ</t>
    </rPh>
    <phoneticPr fontId="1"/>
  </si>
  <si>
    <t>）ha</t>
    <phoneticPr fontId="1"/>
  </si>
  <si>
    <t>×</t>
    <phoneticPr fontId="1"/>
  </si>
  <si>
    <t>単価（</t>
    <phoneticPr fontId="1"/>
  </si>
  <si>
    <t>）円/ha</t>
    <phoneticPr fontId="1"/>
  </si>
  <si>
    <t>⑥</t>
    <phoneticPr fontId="1"/>
  </si>
  <si>
    <t>）円/㎥</t>
    <phoneticPr fontId="1"/>
  </si>
  <si>
    <t>⑦</t>
    <phoneticPr fontId="1"/>
  </si>
  <si>
    <t>⑧</t>
    <phoneticPr fontId="1"/>
  </si>
  <si>
    <t>⑨</t>
    <phoneticPr fontId="1"/>
  </si>
  <si>
    <t>）ｍ</t>
    <phoneticPr fontId="1"/>
  </si>
  <si>
    <t>）円/ｍ</t>
    <phoneticPr fontId="1"/>
  </si>
  <si>
    <t>⑩</t>
    <phoneticPr fontId="1"/>
  </si>
  <si>
    <t>⑥～⑩の合計</t>
    <phoneticPr fontId="1"/>
  </si>
  <si>
    <t>⑪</t>
    <phoneticPr fontId="1"/>
  </si>
  <si>
    <t>（測量・申請・現場管理等を含む）</t>
    <rPh sb="1" eb="3">
      <t>ソクリョウ</t>
    </rPh>
    <rPh sb="4" eb="6">
      <t>シンセイ</t>
    </rPh>
    <rPh sb="7" eb="9">
      <t>ゲンバ</t>
    </rPh>
    <rPh sb="9" eb="12">
      <t>カンリトウ</t>
    </rPh>
    <rPh sb="13" eb="14">
      <t>フク</t>
    </rPh>
    <phoneticPr fontId="1"/>
  </si>
  <si>
    <t>）%</t>
    <phoneticPr fontId="1"/>
  </si>
  <si>
    <t>⑬</t>
    <phoneticPr fontId="1"/>
  </si>
  <si>
    <t>（⑪+⑫+⑬）</t>
    <phoneticPr fontId="1"/>
  </si>
  <si>
    <t>４．差引（１－２）</t>
    <rPh sb="2" eb="4">
      <t>サシヒキ</t>
    </rPh>
    <phoneticPr fontId="1"/>
  </si>
  <si>
    <t>差引　純利益</t>
    <rPh sb="0" eb="2">
      <t>サシヒキ</t>
    </rPh>
    <rPh sb="3" eb="6">
      <t>ジュンリエキ</t>
    </rPh>
    <phoneticPr fontId="1"/>
  </si>
  <si>
    <t>(⑤-⑭)</t>
    <phoneticPr fontId="1"/>
  </si>
  <si>
    <t>伐捨間伐面積</t>
    <rPh sb="0" eb="2">
      <t>キリステ</t>
    </rPh>
    <rPh sb="2" eb="4">
      <t>カンバツ</t>
    </rPh>
    <rPh sb="4" eb="6">
      <t>メンセキ</t>
    </rPh>
    <phoneticPr fontId="1"/>
  </si>
  <si>
    <t>定性間伐（選木～片付け）</t>
    <rPh sb="0" eb="2">
      <t>テイセイ</t>
    </rPh>
    <rPh sb="2" eb="4">
      <t>カンバツ</t>
    </rPh>
    <rPh sb="5" eb="7">
      <t>センボク</t>
    </rPh>
    <rPh sb="8" eb="10">
      <t>カタヅ</t>
    </rPh>
    <phoneticPr fontId="1"/>
  </si>
  <si>
    <t>-</t>
    <phoneticPr fontId="1"/>
  </si>
  <si>
    <t>①</t>
    <phoneticPr fontId="1"/>
  </si>
  <si>
    <t>②</t>
    <phoneticPr fontId="1"/>
  </si>
  <si>
    <t>①～②の合計</t>
    <rPh sb="4" eb="6">
      <t>ゴウケイ</t>
    </rPh>
    <phoneticPr fontId="1"/>
  </si>
  <si>
    <t>選木</t>
    <rPh sb="0" eb="1">
      <t>エラ</t>
    </rPh>
    <rPh sb="1" eb="2">
      <t>キ</t>
    </rPh>
    <phoneticPr fontId="1"/>
  </si>
  <si>
    <t>玉切</t>
    <rPh sb="0" eb="1">
      <t>タマ</t>
    </rPh>
    <rPh sb="1" eb="2">
      <t>ギ</t>
    </rPh>
    <phoneticPr fontId="1"/>
  </si>
  <si>
    <t>④～⑧の合計</t>
    <phoneticPr fontId="1"/>
  </si>
  <si>
    <t>（⑨+⑩）</t>
    <phoneticPr fontId="1"/>
  </si>
  <si>
    <t>(ha当たり)</t>
    <rPh sb="3" eb="4">
      <t>ア</t>
    </rPh>
    <phoneticPr fontId="1"/>
  </si>
  <si>
    <t>(③-⑪)</t>
    <phoneticPr fontId="1"/>
  </si>
  <si>
    <t>皆伐</t>
    <rPh sb="0" eb="1">
      <t>ミナ</t>
    </rPh>
    <phoneticPr fontId="1"/>
  </si>
  <si>
    <t>＊花粉症対策等補助活用の場合記載</t>
    <rPh sb="1" eb="4">
      <t>カフンショウ</t>
    </rPh>
    <rPh sb="4" eb="6">
      <t>タイサク</t>
    </rPh>
    <rPh sb="6" eb="7">
      <t>トウ</t>
    </rPh>
    <rPh sb="7" eb="9">
      <t>ホジョ</t>
    </rPh>
    <rPh sb="9" eb="11">
      <t>カツヨウ</t>
    </rPh>
    <rPh sb="12" eb="14">
      <t>バアイ</t>
    </rPh>
    <rPh sb="14" eb="16">
      <t>キサイ</t>
    </rPh>
    <phoneticPr fontId="13"/>
  </si>
  <si>
    <t>皆伐面積</t>
    <rPh sb="0" eb="2">
      <t>カイバツ</t>
    </rPh>
    <rPh sb="2" eb="4">
      <t>メンセキ</t>
    </rPh>
    <phoneticPr fontId="1"/>
  </si>
  <si>
    <t>列状間伐　３残１伐</t>
    <rPh sb="0" eb="1">
      <t>レツ</t>
    </rPh>
    <rPh sb="1" eb="2">
      <t>ジョウ</t>
    </rPh>
    <rPh sb="2" eb="4">
      <t>カンバツ</t>
    </rPh>
    <rPh sb="6" eb="7">
      <t>ザン</t>
    </rPh>
    <rPh sb="8" eb="9">
      <t>バツ</t>
    </rPh>
    <phoneticPr fontId="1"/>
  </si>
  <si>
    <t>入力箇所</t>
    <rPh sb="0" eb="2">
      <t>ニュウリョク</t>
    </rPh>
    <rPh sb="2" eb="4">
      <t>カショ</t>
    </rPh>
    <phoneticPr fontId="13"/>
  </si>
  <si>
    <t>上記より</t>
    <rPh sb="0" eb="2">
      <t>ジョウキ</t>
    </rPh>
    <phoneticPr fontId="3"/>
  </si>
  <si>
    <t>スギ・ヒノキ面積</t>
    <rPh sb="6" eb="8">
      <t>メンセキ</t>
    </rPh>
    <phoneticPr fontId="3"/>
  </si>
  <si>
    <t>（ha）</t>
    <phoneticPr fontId="3"/>
  </si>
  <si>
    <t>＊面積根拠は（森林簿・地籍）、樹種根拠は（森林簿・現地踏査）のどちらかを記入すること。</t>
    <rPh sb="1" eb="3">
      <t>メンセキ</t>
    </rPh>
    <rPh sb="3" eb="5">
      <t>コンキョ</t>
    </rPh>
    <rPh sb="7" eb="9">
      <t>シンリン</t>
    </rPh>
    <rPh sb="9" eb="10">
      <t>ボ</t>
    </rPh>
    <rPh sb="11" eb="13">
      <t>チセキ</t>
    </rPh>
    <rPh sb="15" eb="17">
      <t>ジュシュ</t>
    </rPh>
    <rPh sb="17" eb="19">
      <t>コンキョ</t>
    </rPh>
    <rPh sb="21" eb="23">
      <t>シンリン</t>
    </rPh>
    <rPh sb="23" eb="24">
      <t>ボ</t>
    </rPh>
    <rPh sb="25" eb="27">
      <t>ゲンチ</t>
    </rPh>
    <rPh sb="27" eb="28">
      <t>フ</t>
    </rPh>
    <rPh sb="28" eb="29">
      <t>サ</t>
    </rPh>
    <rPh sb="36" eb="38">
      <t>キニュウ</t>
    </rPh>
    <phoneticPr fontId="3"/>
  </si>
  <si>
    <t>ｽｷﾞ･ﾋﾉｷ
搬出面積</t>
    <rPh sb="8" eb="10">
      <t>ハンシュツ</t>
    </rPh>
    <rPh sb="10" eb="12">
      <t>メンセキ</t>
    </rPh>
    <phoneticPr fontId="3"/>
  </si>
  <si>
    <t>（４）路網密度</t>
    <rPh sb="3" eb="4">
      <t>ロ</t>
    </rPh>
    <rPh sb="4" eb="5">
      <t>モウ</t>
    </rPh>
    <rPh sb="5" eb="7">
      <t>ミツド</t>
    </rPh>
    <phoneticPr fontId="3"/>
  </si>
  <si>
    <t>（５）提案箇所の選定した理由及び施業の方針</t>
    <rPh sb="3" eb="5">
      <t>テイアン</t>
    </rPh>
    <rPh sb="5" eb="7">
      <t>カショ</t>
    </rPh>
    <rPh sb="8" eb="10">
      <t>センテイ</t>
    </rPh>
    <rPh sb="12" eb="14">
      <t>リユウ</t>
    </rPh>
    <rPh sb="14" eb="15">
      <t>オヨ</t>
    </rPh>
    <rPh sb="16" eb="18">
      <t>セギョウ</t>
    </rPh>
    <rPh sb="19" eb="21">
      <t>ホウシン</t>
    </rPh>
    <phoneticPr fontId="3"/>
  </si>
  <si>
    <t>　施業提案書</t>
    <rPh sb="1" eb="3">
      <t>セギョウ</t>
    </rPh>
    <rPh sb="3" eb="6">
      <t>テイアンショ</t>
    </rPh>
    <phoneticPr fontId="3"/>
  </si>
  <si>
    <t>のように森林経営計画の樹立ごとに提案書作成して下さい。</t>
    <rPh sb="11" eb="13">
      <t>ジュリツ</t>
    </rPh>
    <rPh sb="23" eb="24">
      <t>クダ</t>
    </rPh>
    <phoneticPr fontId="2"/>
  </si>
  <si>
    <t>事業体入力箇所　→　色付セル</t>
    <rPh sb="0" eb="2">
      <t>ジギョウ</t>
    </rPh>
    <rPh sb="2" eb="3">
      <t>タイ</t>
    </rPh>
    <rPh sb="3" eb="5">
      <t>ニュウリョク</t>
    </rPh>
    <rPh sb="5" eb="7">
      <t>カショ</t>
    </rPh>
    <rPh sb="10" eb="12">
      <t>イロツ</t>
    </rPh>
    <phoneticPr fontId="1"/>
  </si>
  <si>
    <t>重要</t>
    <rPh sb="0" eb="2">
      <t>ジュウヨウ</t>
    </rPh>
    <phoneticPr fontId="2"/>
  </si>
  <si>
    <t>施業提案は市有林等（＊１）のみでなく、</t>
    <rPh sb="0" eb="2">
      <t>セギョウ</t>
    </rPh>
    <rPh sb="2" eb="4">
      <t>テイアン</t>
    </rPh>
    <rPh sb="5" eb="8">
      <t>シユウリン</t>
    </rPh>
    <rPh sb="8" eb="9">
      <t>トウ</t>
    </rPh>
    <phoneticPr fontId="1"/>
  </si>
  <si>
    <t>市有林等以外において、適用を強制するものではない。</t>
    <rPh sb="0" eb="3">
      <t>シユウリン</t>
    </rPh>
    <rPh sb="3" eb="4">
      <t>トウ</t>
    </rPh>
    <rPh sb="4" eb="6">
      <t>イガイ</t>
    </rPh>
    <rPh sb="11" eb="13">
      <t>テキヨウ</t>
    </rPh>
    <rPh sb="14" eb="16">
      <t>キョウセイ</t>
    </rPh>
    <phoneticPr fontId="2"/>
  </si>
  <si>
    <t>提案を受けた数値等については、精算時に市有林等（＊１）のみに数値等が適用されるものであり、</t>
    <rPh sb="0" eb="2">
      <t>テイアン</t>
    </rPh>
    <rPh sb="3" eb="4">
      <t>ウ</t>
    </rPh>
    <rPh sb="6" eb="8">
      <t>スウチ</t>
    </rPh>
    <rPh sb="8" eb="9">
      <t>トウ</t>
    </rPh>
    <rPh sb="15" eb="17">
      <t>セイサン</t>
    </rPh>
    <rPh sb="17" eb="18">
      <t>ジ</t>
    </rPh>
    <rPh sb="19" eb="22">
      <t>シユウリン</t>
    </rPh>
    <rPh sb="22" eb="23">
      <t>トウ</t>
    </rPh>
    <rPh sb="30" eb="32">
      <t>スウチ</t>
    </rPh>
    <rPh sb="32" eb="33">
      <t>トウ</t>
    </rPh>
    <rPh sb="34" eb="36">
      <t>テキヨウ</t>
    </rPh>
    <phoneticPr fontId="2"/>
  </si>
  <si>
    <t>(㎥当たり)</t>
    <rPh sb="2" eb="3">
      <t>ア</t>
    </rPh>
    <phoneticPr fontId="1"/>
  </si>
  <si>
    <t>すべての民有林を対象（公団・公社除く）として提案下さい。</t>
    <rPh sb="4" eb="7">
      <t>ミンユウリン</t>
    </rPh>
    <rPh sb="8" eb="10">
      <t>タイショウ</t>
    </rPh>
    <rPh sb="11" eb="13">
      <t>コウダン</t>
    </rPh>
    <rPh sb="14" eb="16">
      <t>コウシャ</t>
    </rPh>
    <rPh sb="16" eb="17">
      <t>ノゾ</t>
    </rPh>
    <rPh sb="22" eb="24">
      <t>テイアン</t>
    </rPh>
    <rPh sb="24" eb="25">
      <t>クダ</t>
    </rPh>
    <phoneticPr fontId="1"/>
  </si>
  <si>
    <t>（選定には民有林全体を対象として判定するため）</t>
    <rPh sb="1" eb="3">
      <t>センテイ</t>
    </rPh>
    <rPh sb="5" eb="8">
      <t>ミンユウリン</t>
    </rPh>
    <rPh sb="8" eb="10">
      <t>ゼンタイ</t>
    </rPh>
    <rPh sb="11" eb="13">
      <t>タイショウ</t>
    </rPh>
    <rPh sb="16" eb="18">
      <t>ハンテイ</t>
    </rPh>
    <phoneticPr fontId="1"/>
  </si>
  <si>
    <t>１．所在地及び搬出間伐面積等</t>
    <rPh sb="2" eb="4">
      <t>ショザイ</t>
    </rPh>
    <rPh sb="4" eb="5">
      <t>チ</t>
    </rPh>
    <rPh sb="5" eb="6">
      <t>オヨ</t>
    </rPh>
    <rPh sb="7" eb="9">
      <t>ハンシュツ</t>
    </rPh>
    <rPh sb="9" eb="11">
      <t>カンバツ</t>
    </rPh>
    <rPh sb="11" eb="13">
      <t>メンセキ</t>
    </rPh>
    <rPh sb="13" eb="14">
      <t>トウ</t>
    </rPh>
    <phoneticPr fontId="1"/>
  </si>
  <si>
    <t>平均</t>
    <rPh sb="0" eb="2">
      <t>ヘイキン</t>
    </rPh>
    <phoneticPr fontId="3"/>
  </si>
  <si>
    <t>２．全体収入</t>
    <rPh sb="2" eb="4">
      <t>ゼンタイ</t>
    </rPh>
    <rPh sb="4" eb="6">
      <t>シュウニュウ</t>
    </rPh>
    <phoneticPr fontId="1"/>
  </si>
  <si>
    <t>売上（手数料控除後）</t>
    <rPh sb="0" eb="2">
      <t>ウリアゲ</t>
    </rPh>
    <rPh sb="3" eb="6">
      <t>テスウリョウ</t>
    </rPh>
    <rPh sb="6" eb="8">
      <t>コウジョ</t>
    </rPh>
    <rPh sb="8" eb="9">
      <t>ゴ</t>
    </rPh>
    <phoneticPr fontId="1"/>
  </si>
  <si>
    <t>間接費</t>
    <rPh sb="0" eb="2">
      <t>カンセツ</t>
    </rPh>
    <rPh sb="2" eb="3">
      <t>ヒ</t>
    </rPh>
    <phoneticPr fontId="13"/>
  </si>
  <si>
    <t>消費税</t>
    <rPh sb="0" eb="3">
      <t>ショウヒゼイ</t>
    </rPh>
    <phoneticPr fontId="13"/>
  </si>
  <si>
    <t>補助率68％</t>
    <rPh sb="0" eb="2">
      <t>ホジョ</t>
    </rPh>
    <rPh sb="2" eb="3">
      <t>リツ</t>
    </rPh>
    <phoneticPr fontId="13"/>
  </si>
  <si>
    <t>補助率12％</t>
    <rPh sb="0" eb="2">
      <t>ホジョ</t>
    </rPh>
    <rPh sb="2" eb="3">
      <t>リツ</t>
    </rPh>
    <phoneticPr fontId="13"/>
  </si>
  <si>
    <t>（＊収入を予測してください）</t>
    <rPh sb="2" eb="4">
      <t>シュウニュウ</t>
    </rPh>
    <rPh sb="5" eb="7">
      <t>ヨソク</t>
    </rPh>
    <phoneticPr fontId="13"/>
  </si>
  <si>
    <t>間伐</t>
    <rPh sb="0" eb="2">
      <t>カンバツ</t>
    </rPh>
    <phoneticPr fontId="13"/>
  </si>
  <si>
    <t>作業道</t>
    <rPh sb="0" eb="2">
      <t>サギョウ</t>
    </rPh>
    <rPh sb="2" eb="3">
      <t>ドウ</t>
    </rPh>
    <phoneticPr fontId="13"/>
  </si>
  <si>
    <t>切捨て単価</t>
    <rPh sb="0" eb="2">
      <t>キリス</t>
    </rPh>
    <rPh sb="3" eb="5">
      <t>タンカ</t>
    </rPh>
    <phoneticPr fontId="13"/>
  </si>
  <si>
    <t>補助率32％</t>
    <rPh sb="0" eb="2">
      <t>ホジョ</t>
    </rPh>
    <rPh sb="2" eb="3">
      <t>リツ</t>
    </rPh>
    <phoneticPr fontId="13"/>
  </si>
  <si>
    <t>定性（選木～片付）</t>
    <rPh sb="0" eb="2">
      <t>テイセイ</t>
    </rPh>
    <rPh sb="3" eb="5">
      <t>センボク</t>
    </rPh>
    <rPh sb="6" eb="8">
      <t>カタヅ</t>
    </rPh>
    <phoneticPr fontId="13"/>
  </si>
  <si>
    <t>花粉症補助金</t>
    <rPh sb="0" eb="3">
      <t>カフンショウ</t>
    </rPh>
    <rPh sb="3" eb="6">
      <t>ホジョキン</t>
    </rPh>
    <phoneticPr fontId="13"/>
  </si>
  <si>
    <t>補助率72％</t>
    <rPh sb="0" eb="2">
      <t>ホジョ</t>
    </rPh>
    <rPh sb="2" eb="3">
      <t>リツ</t>
    </rPh>
    <phoneticPr fontId="13"/>
  </si>
  <si>
    <t>花粉症300㎥以上</t>
    <rPh sb="0" eb="3">
      <t>カフンショウ</t>
    </rPh>
    <rPh sb="7" eb="9">
      <t>イジョウ</t>
    </rPh>
    <phoneticPr fontId="13"/>
  </si>
  <si>
    <t>㎥/ha</t>
    <phoneticPr fontId="1"/>
  </si>
  <si>
    <t>m/ha</t>
    <phoneticPr fontId="1"/>
  </si>
  <si>
    <t>円</t>
    <rPh sb="0" eb="1">
      <t>エン</t>
    </rPh>
    <phoneticPr fontId="13"/>
  </si>
  <si>
    <t>返却予定額（1/2）</t>
    <rPh sb="0" eb="2">
      <t>ヘンキャク</t>
    </rPh>
    <rPh sb="2" eb="4">
      <t>ヨテイ</t>
    </rPh>
    <rPh sb="4" eb="5">
      <t>ガク</t>
    </rPh>
    <phoneticPr fontId="13"/>
  </si>
  <si>
    <t>※市上乗せ補助（32％）</t>
    <rPh sb="1" eb="2">
      <t>シ</t>
    </rPh>
    <rPh sb="2" eb="4">
      <t>ウワノ</t>
    </rPh>
    <rPh sb="5" eb="7">
      <t>ホジョ</t>
    </rPh>
    <phoneticPr fontId="1"/>
  </si>
  <si>
    <t>※市上乗せ補助（12％）（＊既存市有林及び寄付市有林は上乗せなし）</t>
    <rPh sb="1" eb="2">
      <t>シ</t>
    </rPh>
    <rPh sb="2" eb="4">
      <t>ウワノ</t>
    </rPh>
    <rPh sb="5" eb="7">
      <t>ホジョ</t>
    </rPh>
    <rPh sb="14" eb="16">
      <t>キゾン</t>
    </rPh>
    <rPh sb="16" eb="19">
      <t>シユウリン</t>
    </rPh>
    <rPh sb="19" eb="20">
      <t>オヨ</t>
    </rPh>
    <rPh sb="21" eb="23">
      <t>キフ</t>
    </rPh>
    <rPh sb="23" eb="26">
      <t>シユウリン</t>
    </rPh>
    <rPh sb="27" eb="29">
      <t>ウワノ</t>
    </rPh>
    <phoneticPr fontId="1"/>
  </si>
  <si>
    <t>）円/ha</t>
  </si>
  <si>
    <t>総材積量</t>
    <rPh sb="0" eb="1">
      <t>ソウ</t>
    </rPh>
    <rPh sb="1" eb="3">
      <t>ザイセキ</t>
    </rPh>
    <rPh sb="3" eb="4">
      <t>リョウ</t>
    </rPh>
    <phoneticPr fontId="3"/>
  </si>
  <si>
    <t>㎥/ha</t>
    <phoneticPr fontId="13"/>
  </si>
  <si>
    <t>＊作業道伐開幅は7.0ｍを標準とする。</t>
    <rPh sb="1" eb="3">
      <t>サギョウ</t>
    </rPh>
    <rPh sb="3" eb="4">
      <t>ドウ</t>
    </rPh>
    <rPh sb="4" eb="6">
      <t>バッカイ</t>
    </rPh>
    <rPh sb="6" eb="7">
      <t>ハバ</t>
    </rPh>
    <rPh sb="13" eb="15">
      <t>ヒョウジュン</t>
    </rPh>
    <phoneticPr fontId="3"/>
  </si>
  <si>
    <t>③</t>
    <phoneticPr fontId="13"/>
  </si>
  <si>
    <t>④</t>
    <phoneticPr fontId="13"/>
  </si>
  <si>
    <t>必要であれば　単価等変更し、補助金算出に使用下さい。（参考程度）</t>
    <rPh sb="0" eb="2">
      <t>ヒツヨウ</t>
    </rPh>
    <rPh sb="7" eb="9">
      <t>タンカ</t>
    </rPh>
    <rPh sb="9" eb="10">
      <t>トウ</t>
    </rPh>
    <rPh sb="10" eb="12">
      <t>ヘンコウ</t>
    </rPh>
    <rPh sb="14" eb="17">
      <t>ホジョキン</t>
    </rPh>
    <rPh sb="17" eb="19">
      <t>サンシュツ</t>
    </rPh>
    <rPh sb="20" eb="22">
      <t>シヨウ</t>
    </rPh>
    <rPh sb="22" eb="23">
      <t>クダ</t>
    </rPh>
    <rPh sb="27" eb="29">
      <t>サンコウ</t>
    </rPh>
    <rPh sb="29" eb="31">
      <t>テイド</t>
    </rPh>
    <phoneticPr fontId="13"/>
  </si>
  <si>
    <t>①</t>
    <phoneticPr fontId="13"/>
  </si>
  <si>
    <t>②</t>
    <phoneticPr fontId="13"/>
  </si>
  <si>
    <t>1ha当たりの
総材積（Ⓐ）</t>
    <rPh sb="3" eb="4">
      <t>ア</t>
    </rPh>
    <rPh sb="8" eb="9">
      <t>ソウ</t>
    </rPh>
    <rPh sb="9" eb="11">
      <t>ザイセキ</t>
    </rPh>
    <phoneticPr fontId="3"/>
  </si>
  <si>
    <t>総材積（平均）Ⓐ</t>
    <rPh sb="0" eb="1">
      <t>ソウ</t>
    </rPh>
    <rPh sb="1" eb="3">
      <t>ザイセキ</t>
    </rPh>
    <rPh sb="4" eb="6">
      <t>ヘイキン</t>
    </rPh>
    <phoneticPr fontId="13"/>
  </si>
  <si>
    <t>市は森林整備促進事業において、32％等の上乗せを行うこととしていますが、精算時において補助金100％から事業者経費を差引いてもなおマイナスとなる場合、市へ負担を求めるかお聞きします。
以下のどちらかに　「○」　を記入してください。</t>
    <rPh sb="0" eb="1">
      <t>シ</t>
    </rPh>
    <rPh sb="2" eb="4">
      <t>シンリン</t>
    </rPh>
    <rPh sb="4" eb="6">
      <t>セイビ</t>
    </rPh>
    <rPh sb="6" eb="8">
      <t>ソクシン</t>
    </rPh>
    <rPh sb="8" eb="10">
      <t>ジギョウ</t>
    </rPh>
    <rPh sb="18" eb="19">
      <t>トウ</t>
    </rPh>
    <rPh sb="20" eb="22">
      <t>ウワノ</t>
    </rPh>
    <rPh sb="24" eb="25">
      <t>オコナ</t>
    </rPh>
    <rPh sb="36" eb="38">
      <t>セイサン</t>
    </rPh>
    <rPh sb="38" eb="39">
      <t>ジ</t>
    </rPh>
    <rPh sb="43" eb="46">
      <t>ホジョキン</t>
    </rPh>
    <rPh sb="52" eb="55">
      <t>ジギョウシャ</t>
    </rPh>
    <rPh sb="55" eb="57">
      <t>ケイヒ</t>
    </rPh>
    <rPh sb="58" eb="60">
      <t>サシヒ</t>
    </rPh>
    <rPh sb="72" eb="74">
      <t>バアイ</t>
    </rPh>
    <rPh sb="75" eb="76">
      <t>シ</t>
    </rPh>
    <rPh sb="77" eb="79">
      <t>フタン</t>
    </rPh>
    <rPh sb="80" eb="81">
      <t>モト</t>
    </rPh>
    <rPh sb="85" eb="86">
      <t>キ</t>
    </rPh>
    <rPh sb="92" eb="94">
      <t>イカ</t>
    </rPh>
    <rPh sb="106" eb="108">
      <t>キニュウ</t>
    </rPh>
    <phoneticPr fontId="9"/>
  </si>
  <si>
    <t>植栽面積（</t>
    <rPh sb="0" eb="2">
      <t>ショクサイ</t>
    </rPh>
    <rPh sb="2" eb="4">
      <t>メンセキ</t>
    </rPh>
    <phoneticPr fontId="13"/>
  </si>
  <si>
    <t>植栽</t>
    <rPh sb="0" eb="2">
      <t>ショクサイ</t>
    </rPh>
    <phoneticPr fontId="1"/>
  </si>
  <si>
    <t>皆伐</t>
    <rPh sb="0" eb="2">
      <t>カイバツ</t>
    </rPh>
    <phoneticPr fontId="1"/>
  </si>
  <si>
    <t>皆伐面積（</t>
    <rPh sb="0" eb="2">
      <t>カイバツ</t>
    </rPh>
    <phoneticPr fontId="13"/>
  </si>
  <si>
    <t>１．所在地及び切捨間伐面積等</t>
    <rPh sb="2" eb="4">
      <t>ショザイ</t>
    </rPh>
    <rPh sb="4" eb="5">
      <t>チ</t>
    </rPh>
    <rPh sb="5" eb="6">
      <t>オヨ</t>
    </rPh>
    <rPh sb="7" eb="9">
      <t>キリス</t>
    </rPh>
    <rPh sb="9" eb="11">
      <t>カンバツ</t>
    </rPh>
    <rPh sb="11" eb="13">
      <t>メンセキ</t>
    </rPh>
    <rPh sb="13" eb="14">
      <t>トウ</t>
    </rPh>
    <phoneticPr fontId="1"/>
  </si>
  <si>
    <t>搬出間伐</t>
    <rPh sb="0" eb="2">
      <t>ハンシュツ</t>
    </rPh>
    <rPh sb="2" eb="4">
      <t>カンバツ</t>
    </rPh>
    <phoneticPr fontId="1"/>
  </si>
  <si>
    <t>切捨間伐</t>
    <rPh sb="0" eb="2">
      <t>キリス</t>
    </rPh>
    <rPh sb="2" eb="4">
      <t>カンバツ</t>
    </rPh>
    <phoneticPr fontId="1"/>
  </si>
  <si>
    <t>（林班を複数に選定したことや、隣接する林班を入れなかった理由等を記入）</t>
    <rPh sb="1" eb="3">
      <t>リンパン</t>
    </rPh>
    <rPh sb="4" eb="6">
      <t>フクスウ</t>
    </rPh>
    <rPh sb="7" eb="9">
      <t>センテイ</t>
    </rPh>
    <rPh sb="15" eb="17">
      <t>リンセツ</t>
    </rPh>
    <rPh sb="19" eb="21">
      <t>リンパン</t>
    </rPh>
    <rPh sb="22" eb="23">
      <t>イ</t>
    </rPh>
    <rPh sb="28" eb="30">
      <t>リユウ</t>
    </rPh>
    <rPh sb="30" eb="31">
      <t>トウ</t>
    </rPh>
    <rPh sb="32" eb="34">
      <t>キニュウ</t>
    </rPh>
    <phoneticPr fontId="3"/>
  </si>
  <si>
    <t>（Ｒ○.○月 計画準備　→　Ｒ○.○月 計画樹立　→　Ｒ○.○月 施業開始　→　Ｒ○.○月 施業完了）</t>
    <rPh sb="5" eb="6">
      <t>ツキ</t>
    </rPh>
    <rPh sb="7" eb="9">
      <t>ケイカク</t>
    </rPh>
    <rPh sb="9" eb="11">
      <t>ジュンビ</t>
    </rPh>
    <rPh sb="18" eb="19">
      <t>ツキ</t>
    </rPh>
    <rPh sb="20" eb="22">
      <t>ケイカク</t>
    </rPh>
    <rPh sb="22" eb="24">
      <t>ジュリツ</t>
    </rPh>
    <rPh sb="31" eb="32">
      <t>ツキ</t>
    </rPh>
    <rPh sb="33" eb="35">
      <t>セギョウ</t>
    </rPh>
    <rPh sb="35" eb="37">
      <t>カイシ</t>
    </rPh>
    <rPh sb="44" eb="45">
      <t>ツキ</t>
    </rPh>
    <rPh sb="46" eb="48">
      <t>セギョウ</t>
    </rPh>
    <rPh sb="48" eb="50">
      <t>カンリョウ</t>
    </rPh>
    <phoneticPr fontId="3"/>
  </si>
  <si>
    <t>・安全性への配慮について</t>
    <rPh sb="1" eb="4">
      <t>アンゼンセイ</t>
    </rPh>
    <rPh sb="6" eb="8">
      <t>ハイリョ</t>
    </rPh>
    <phoneticPr fontId="3"/>
  </si>
  <si>
    <t>（作業員の安全管理、森林整備（路網計画）に係る対策の内容を記入）</t>
    <rPh sb="1" eb="4">
      <t>サギョウイン</t>
    </rPh>
    <rPh sb="5" eb="7">
      <t>アンゼン</t>
    </rPh>
    <rPh sb="7" eb="9">
      <t>カンリ</t>
    </rPh>
    <rPh sb="10" eb="12">
      <t>シンリン</t>
    </rPh>
    <rPh sb="12" eb="14">
      <t>セイビ</t>
    </rPh>
    <rPh sb="15" eb="16">
      <t>ロ</t>
    </rPh>
    <rPh sb="16" eb="17">
      <t>モウ</t>
    </rPh>
    <rPh sb="17" eb="19">
      <t>ケイカク</t>
    </rPh>
    <rPh sb="21" eb="22">
      <t>カカ</t>
    </rPh>
    <rPh sb="23" eb="25">
      <t>タイサク</t>
    </rPh>
    <rPh sb="26" eb="28">
      <t>ナイヨウ</t>
    </rPh>
    <rPh sb="29" eb="31">
      <t>キニュウ</t>
    </rPh>
    <phoneticPr fontId="3"/>
  </si>
  <si>
    <t>・耐久性への配慮について</t>
    <rPh sb="1" eb="4">
      <t>タイキュウセイ</t>
    </rPh>
    <rPh sb="6" eb="8">
      <t>ハイリョ</t>
    </rPh>
    <phoneticPr fontId="3"/>
  </si>
  <si>
    <t>（路網の耐久性及び、整備後の自然環境や景観への配慮を記入）</t>
    <rPh sb="1" eb="2">
      <t>ロ</t>
    </rPh>
    <rPh sb="2" eb="3">
      <t>モウ</t>
    </rPh>
    <rPh sb="4" eb="7">
      <t>タイキュウセイ</t>
    </rPh>
    <rPh sb="7" eb="8">
      <t>オヨ</t>
    </rPh>
    <rPh sb="10" eb="12">
      <t>セイビ</t>
    </rPh>
    <rPh sb="12" eb="13">
      <t>ゴ</t>
    </rPh>
    <rPh sb="14" eb="16">
      <t>シゼン</t>
    </rPh>
    <rPh sb="16" eb="18">
      <t>カンキョウ</t>
    </rPh>
    <rPh sb="19" eb="21">
      <t>ケイカン</t>
    </rPh>
    <rPh sb="23" eb="25">
      <t>ハイリョ</t>
    </rPh>
    <rPh sb="26" eb="28">
      <t>キニュウ</t>
    </rPh>
    <phoneticPr fontId="3"/>
  </si>
  <si>
    <t>・計画樹立から施業完了までの工程について</t>
    <rPh sb="1" eb="3">
      <t>ケイカク</t>
    </rPh>
    <rPh sb="3" eb="5">
      <t>ジュリツ</t>
    </rPh>
    <rPh sb="7" eb="9">
      <t>セギョウ</t>
    </rPh>
    <rPh sb="9" eb="11">
      <t>カンリョウ</t>
    </rPh>
    <rPh sb="14" eb="16">
      <t>コウテイ</t>
    </rPh>
    <phoneticPr fontId="3"/>
  </si>
  <si>
    <t>・選定理由について</t>
    <rPh sb="1" eb="3">
      <t>センテイ</t>
    </rPh>
    <rPh sb="3" eb="5">
      <t>リユウ</t>
    </rPh>
    <phoneticPr fontId="3"/>
  </si>
  <si>
    <t>・市内の森林が抱える課題について</t>
    <rPh sb="1" eb="3">
      <t>シナイ</t>
    </rPh>
    <rPh sb="4" eb="6">
      <t>シンリン</t>
    </rPh>
    <rPh sb="7" eb="8">
      <t>カカ</t>
    </rPh>
    <rPh sb="10" eb="12">
      <t>カダイ</t>
    </rPh>
    <phoneticPr fontId="3"/>
  </si>
  <si>
    <t>（貴社が感じている市内の森林が抱える課題を記入）</t>
    <rPh sb="1" eb="3">
      <t>キシャ</t>
    </rPh>
    <rPh sb="4" eb="5">
      <t>カン</t>
    </rPh>
    <rPh sb="9" eb="11">
      <t>シナイ</t>
    </rPh>
    <rPh sb="12" eb="14">
      <t>シンリン</t>
    </rPh>
    <rPh sb="15" eb="16">
      <t>カカ</t>
    </rPh>
    <rPh sb="18" eb="20">
      <t>カダイ</t>
    </rPh>
    <rPh sb="21" eb="23">
      <t>キニュウ</t>
    </rPh>
    <phoneticPr fontId="3"/>
  </si>
  <si>
    <t>・その他</t>
    <rPh sb="3" eb="4">
      <t>タ</t>
    </rPh>
    <phoneticPr fontId="3"/>
  </si>
  <si>
    <t>（上記以外で他社にない工夫やＰＲ等の特記事項を記入）</t>
    <rPh sb="1" eb="3">
      <t>ジョウキ</t>
    </rPh>
    <rPh sb="3" eb="5">
      <t>イガイ</t>
    </rPh>
    <rPh sb="6" eb="8">
      <t>タシャ</t>
    </rPh>
    <rPh sb="11" eb="13">
      <t>クフウ</t>
    </rPh>
    <rPh sb="16" eb="17">
      <t>トウ</t>
    </rPh>
    <rPh sb="18" eb="20">
      <t>トッキ</t>
    </rPh>
    <rPh sb="20" eb="22">
      <t>ジコウ</t>
    </rPh>
    <rPh sb="23" eb="25">
      <t>キニュウ</t>
    </rPh>
    <phoneticPr fontId="3"/>
  </si>
  <si>
    <t>市上乗せ単価９０㎥以上</t>
    <rPh sb="0" eb="1">
      <t>シ</t>
    </rPh>
    <rPh sb="1" eb="3">
      <t>ウワノ</t>
    </rPh>
    <rPh sb="4" eb="6">
      <t>タンカ</t>
    </rPh>
    <rPh sb="8" eb="11">
      <t>リュウベイイジョウ</t>
    </rPh>
    <phoneticPr fontId="13"/>
  </si>
  <si>
    <t>例）80㎥以上／列状・車両系（造林単価：501,000）</t>
    <rPh sb="0" eb="1">
      <t>レイ</t>
    </rPh>
    <rPh sb="5" eb="7">
      <t>イジョウ</t>
    </rPh>
    <rPh sb="8" eb="9">
      <t>レツ</t>
    </rPh>
    <rPh sb="9" eb="10">
      <t>ジョウ</t>
    </rPh>
    <rPh sb="11" eb="13">
      <t>シャリョウ</t>
    </rPh>
    <rPh sb="13" eb="14">
      <t>ケイ</t>
    </rPh>
    <rPh sb="15" eb="17">
      <t>ゾウリン</t>
    </rPh>
    <rPh sb="17" eb="19">
      <t>タンカ</t>
    </rPh>
    <phoneticPr fontId="13"/>
  </si>
  <si>
    <t>造林単価</t>
    <rPh sb="0" eb="2">
      <t>ゾウリン</t>
    </rPh>
    <rPh sb="2" eb="4">
      <t>タンカ</t>
    </rPh>
    <phoneticPr fontId="13"/>
  </si>
  <si>
    <t>消費税</t>
    <rPh sb="0" eb="3">
      <t>ショウヒゼイ</t>
    </rPh>
    <phoneticPr fontId="13"/>
  </si>
  <si>
    <t>（作業道 共通仮設含む）</t>
    <rPh sb="1" eb="3">
      <t>サギョウ</t>
    </rPh>
    <rPh sb="3" eb="4">
      <t>ドウ</t>
    </rPh>
    <rPh sb="5" eb="7">
      <t>キョウツウ</t>
    </rPh>
    <rPh sb="7" eb="9">
      <t>カセツ</t>
    </rPh>
    <rPh sb="9" eb="10">
      <t>フク</t>
    </rPh>
    <phoneticPr fontId="13"/>
  </si>
  <si>
    <t>（作業道 共通仮設含む）
2045×1.107＝2263</t>
    <rPh sb="1" eb="3">
      <t>サギョウ</t>
    </rPh>
    <rPh sb="3" eb="4">
      <t>ドウ</t>
    </rPh>
    <rPh sb="5" eb="7">
      <t>キョウツウ</t>
    </rPh>
    <rPh sb="7" eb="9">
      <t>カセツ</t>
    </rPh>
    <rPh sb="9" eb="10">
      <t>フク</t>
    </rPh>
    <phoneticPr fontId="13"/>
  </si>
  <si>
    <t>※市上乗せ補助に該当しない場合は、造林単価の68％のみ（既存市有林・寄付市有林も同様）</t>
    <rPh sb="1" eb="2">
      <t>シ</t>
    </rPh>
    <rPh sb="2" eb="4">
      <t>ウワノ</t>
    </rPh>
    <rPh sb="5" eb="7">
      <t>ホジョ</t>
    </rPh>
    <rPh sb="8" eb="10">
      <t>ガイトウ</t>
    </rPh>
    <rPh sb="13" eb="15">
      <t>バアイ</t>
    </rPh>
    <rPh sb="17" eb="19">
      <t>ゾウリン</t>
    </rPh>
    <rPh sb="19" eb="21">
      <t>タンカ</t>
    </rPh>
    <rPh sb="28" eb="30">
      <t>キゾン</t>
    </rPh>
    <rPh sb="30" eb="33">
      <t>シユウリン</t>
    </rPh>
    <rPh sb="34" eb="36">
      <t>キフ</t>
    </rPh>
    <rPh sb="36" eb="39">
      <t>シユウリン</t>
    </rPh>
    <rPh sb="40" eb="42">
      <t>ドウヨウ</t>
    </rPh>
    <phoneticPr fontId="13"/>
  </si>
  <si>
    <t>森林経営計画提案業務（２回目）</t>
    <rPh sb="0" eb="2">
      <t>シンリン</t>
    </rPh>
    <rPh sb="2" eb="4">
      <t>ケイエイ</t>
    </rPh>
    <rPh sb="4" eb="6">
      <t>ケイカク</t>
    </rPh>
    <rPh sb="6" eb="8">
      <t>テイアン</t>
    </rPh>
    <rPh sb="8" eb="10">
      <t>ギョウム</t>
    </rPh>
    <rPh sb="12" eb="14">
      <t>カイメ</t>
    </rPh>
    <phoneticPr fontId="1"/>
  </si>
  <si>
    <t>2,134×1.107＝2,365</t>
    <phoneticPr fontId="13"/>
  </si>
  <si>
    <t>日見谷・小野・安賀・斉木団地</t>
    <rPh sb="0" eb="3">
      <t>ヒミタニ</t>
    </rPh>
    <rPh sb="4" eb="6">
      <t>オノ</t>
    </rPh>
    <rPh sb="7" eb="9">
      <t>ヤスガ</t>
    </rPh>
    <rPh sb="10" eb="12">
      <t>サイキ</t>
    </rPh>
    <rPh sb="12" eb="14">
      <t>ダンチ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</si>
</sst>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#,##0.00_ "/>
    <numFmt numFmtId="178" formatCode="#,##0_ ;[Red]\-#,##0\ "/>
    <numFmt numFmtId="179" formatCode="#,##0_ "/>
    <numFmt numFmtId="180" formatCode="#,##0.00_ ;[Red]\-#,##0.00\ "/>
    <numFmt numFmtId="181" formatCode="#,##0.0;[Red]\-#,##0.0"/>
  </numFmts>
  <fonts count="5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Meiryo UI"/>
      <family val="3"/>
      <charset val="128"/>
    </font>
    <font>
      <b/>
      <sz val="12"/>
      <color indexed="81"/>
      <name val="Meiryo UI"/>
      <family val="3"/>
      <charset val="128"/>
    </font>
    <font>
      <sz val="12"/>
      <color indexed="8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6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Meiryo UI"/>
      <family val="3"/>
      <charset val="128"/>
    </font>
    <font>
      <u/>
      <sz val="9"/>
      <color theme="1"/>
      <name val="ＭＳ 明朝"/>
      <family val="1"/>
      <charset val="128"/>
    </font>
    <font>
      <u/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9"/>
      <color rgb="FFFF0000"/>
      <name val="ＭＳ ゴシック"/>
      <family val="3"/>
      <charset val="128"/>
    </font>
    <font>
      <b/>
      <sz val="9"/>
      <color theme="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sz val="12"/>
      <color indexed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tted">
        <color indexed="8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medium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64"/>
      </left>
      <right style="medium">
        <color indexed="8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medium">
        <color indexed="8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38" fontId="6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 vertical="center" wrapText="1"/>
    </xf>
    <xf numFmtId="38" fontId="14" fillId="0" borderId="0" xfId="1" applyFont="1" applyFill="1" applyBorder="1" applyAlignment="1" applyProtection="1">
      <alignment vertical="center" wrapText="1"/>
    </xf>
    <xf numFmtId="38" fontId="14" fillId="0" borderId="0" xfId="1" applyFont="1" applyFill="1" applyBorder="1" applyAlignment="1" applyProtection="1">
      <alignment horizontal="right" vertical="center"/>
    </xf>
    <xf numFmtId="38" fontId="16" fillId="0" borderId="0" xfId="1" applyFont="1" applyFill="1" applyBorder="1" applyAlignment="1" applyProtection="1">
      <alignment vertical="center"/>
    </xf>
    <xf numFmtId="38" fontId="32" fillId="0" borderId="0" xfId="1" applyFont="1" applyFill="1" applyBorder="1" applyAlignment="1" applyProtection="1">
      <alignment vertical="center"/>
    </xf>
    <xf numFmtId="38" fontId="14" fillId="0" borderId="2" xfId="1" applyFont="1" applyFill="1" applyBorder="1" applyAlignment="1" applyProtection="1">
      <alignment vertical="center" shrinkToFit="1"/>
    </xf>
    <xf numFmtId="38" fontId="14" fillId="0" borderId="2" xfId="1" applyFont="1" applyFill="1" applyBorder="1" applyAlignment="1" applyProtection="1">
      <alignment vertical="center"/>
    </xf>
    <xf numFmtId="38" fontId="14" fillId="0" borderId="14" xfId="1" applyFont="1" applyFill="1" applyBorder="1" applyAlignment="1" applyProtection="1">
      <alignment vertical="center" shrinkToFit="1"/>
    </xf>
    <xf numFmtId="38" fontId="14" fillId="0" borderId="15" xfId="1" applyFont="1" applyFill="1" applyBorder="1" applyAlignment="1" applyProtection="1">
      <alignment horizontal="center" vertical="center"/>
    </xf>
    <xf numFmtId="38" fontId="14" fillId="0" borderId="16" xfId="1" applyFont="1" applyFill="1" applyBorder="1" applyAlignment="1" applyProtection="1">
      <alignment vertical="center" shrinkToFit="1"/>
    </xf>
    <xf numFmtId="38" fontId="14" fillId="0" borderId="16" xfId="1" applyFont="1" applyFill="1" applyBorder="1" applyAlignment="1" applyProtection="1">
      <alignment vertical="center"/>
    </xf>
    <xf numFmtId="38" fontId="14" fillId="0" borderId="17" xfId="1" applyFont="1" applyFill="1" applyBorder="1" applyAlignment="1" applyProtection="1">
      <alignment vertical="center" shrinkToFit="1"/>
    </xf>
    <xf numFmtId="38" fontId="14" fillId="0" borderId="18" xfId="1" applyFont="1" applyFill="1" applyBorder="1" applyAlignment="1" applyProtection="1">
      <alignment horizontal="center" vertical="center"/>
    </xf>
    <xf numFmtId="38" fontId="14" fillId="0" borderId="19" xfId="1" applyFont="1" applyFill="1" applyBorder="1" applyAlignment="1" applyProtection="1">
      <alignment vertical="center"/>
    </xf>
    <xf numFmtId="38" fontId="14" fillId="0" borderId="20" xfId="1" applyFont="1" applyFill="1" applyBorder="1" applyAlignment="1" applyProtection="1">
      <alignment vertical="center"/>
    </xf>
    <xf numFmtId="38" fontId="14" fillId="0" borderId="20" xfId="1" applyNumberFormat="1" applyFont="1" applyFill="1" applyBorder="1" applyAlignment="1" applyProtection="1">
      <alignment vertical="center"/>
    </xf>
    <xf numFmtId="38" fontId="14" fillId="0" borderId="20" xfId="1" applyFont="1" applyFill="1" applyBorder="1" applyAlignment="1" applyProtection="1">
      <alignment vertical="center" shrinkToFit="1"/>
    </xf>
    <xf numFmtId="40" fontId="14" fillId="0" borderId="20" xfId="1" applyNumberFormat="1" applyFont="1" applyFill="1" applyBorder="1" applyAlignment="1" applyProtection="1">
      <alignment vertical="center"/>
    </xf>
    <xf numFmtId="49" fontId="14" fillId="0" borderId="21" xfId="1" applyNumberFormat="1" applyFont="1" applyFill="1" applyBorder="1" applyAlignment="1" applyProtection="1">
      <alignment horizontal="center" vertical="center" shrinkToFit="1"/>
    </xf>
    <xf numFmtId="38" fontId="14" fillId="0" borderId="22" xfId="1" applyFont="1" applyFill="1" applyBorder="1" applyAlignment="1" applyProtection="1">
      <alignment vertical="center"/>
    </xf>
    <xf numFmtId="38" fontId="14" fillId="0" borderId="23" xfId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vertical="center" shrinkToFit="1"/>
    </xf>
    <xf numFmtId="38" fontId="14" fillId="0" borderId="6" xfId="1" applyFont="1" applyFill="1" applyBorder="1" applyAlignment="1" applyProtection="1">
      <alignment vertical="center"/>
    </xf>
    <xf numFmtId="49" fontId="14" fillId="0" borderId="8" xfId="1" applyNumberFormat="1" applyFont="1" applyFill="1" applyBorder="1" applyAlignment="1" applyProtection="1">
      <alignment horizontal="center" vertical="center" shrinkToFit="1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distributed" vertical="center" indent="1"/>
    </xf>
    <xf numFmtId="38" fontId="14" fillId="0" borderId="13" xfId="1" applyFont="1" applyFill="1" applyBorder="1" applyAlignment="1" applyProtection="1">
      <alignment vertical="center" shrinkToFit="1"/>
    </xf>
    <xf numFmtId="38" fontId="14" fillId="0" borderId="13" xfId="1" applyFont="1" applyFill="1" applyBorder="1" applyAlignment="1" applyProtection="1">
      <alignment horizontal="center" vertical="center" shrinkToFit="1"/>
    </xf>
    <xf numFmtId="38" fontId="14" fillId="0" borderId="6" xfId="1" applyFont="1" applyFill="1" applyBorder="1" applyAlignment="1" applyProtection="1">
      <alignment horizontal="center" vertical="center" shrinkToFit="1"/>
    </xf>
    <xf numFmtId="38" fontId="14" fillId="0" borderId="24" xfId="1" applyFont="1" applyFill="1" applyBorder="1" applyAlignment="1" applyProtection="1">
      <alignment vertical="center" shrinkToFit="1"/>
    </xf>
    <xf numFmtId="38" fontId="14" fillId="0" borderId="24" xfId="1" applyFont="1" applyFill="1" applyBorder="1" applyAlignment="1" applyProtection="1">
      <alignment horizontal="center" vertical="center" shrinkToFit="1"/>
    </xf>
    <xf numFmtId="38" fontId="14" fillId="0" borderId="25" xfId="1" applyFont="1" applyFill="1" applyBorder="1" applyAlignment="1" applyProtection="1">
      <alignment horizontal="center" vertical="center"/>
    </xf>
    <xf numFmtId="38" fontId="14" fillId="0" borderId="26" xfId="1" applyFont="1" applyFill="1" applyBorder="1" applyAlignment="1" applyProtection="1">
      <alignment horizontal="center" vertical="center"/>
    </xf>
    <xf numFmtId="38" fontId="14" fillId="0" borderId="27" xfId="1" applyFont="1" applyFill="1" applyBorder="1" applyAlignment="1" applyProtection="1">
      <alignment horizontal="center" vertical="center" shrinkToFit="1"/>
    </xf>
    <xf numFmtId="38" fontId="14" fillId="0" borderId="27" xfId="1" applyFont="1" applyFill="1" applyBorder="1" applyAlignment="1" applyProtection="1">
      <alignment horizontal="right" vertical="center" shrinkToFit="1"/>
    </xf>
    <xf numFmtId="38" fontId="14" fillId="0" borderId="28" xfId="1" applyFont="1" applyFill="1" applyBorder="1" applyAlignment="1" applyProtection="1">
      <alignment horizontal="center" vertical="center" shrinkToFit="1"/>
    </xf>
    <xf numFmtId="38" fontId="14" fillId="0" borderId="28" xfId="1" applyFont="1" applyFill="1" applyBorder="1" applyAlignment="1" applyProtection="1">
      <alignment vertical="center"/>
    </xf>
    <xf numFmtId="38" fontId="14" fillId="0" borderId="29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14" fillId="0" borderId="30" xfId="1" applyFont="1" applyFill="1" applyBorder="1" applyAlignment="1" applyProtection="1">
      <alignment vertical="center"/>
    </xf>
    <xf numFmtId="38" fontId="14" fillId="0" borderId="31" xfId="1" applyFont="1" applyFill="1" applyBorder="1" applyAlignment="1" applyProtection="1">
      <alignment horizontal="center" vertical="center"/>
    </xf>
    <xf numFmtId="38" fontId="14" fillId="0" borderId="32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/>
    </xf>
    <xf numFmtId="38" fontId="14" fillId="0" borderId="0" xfId="1" applyFont="1" applyFill="1" applyBorder="1" applyAlignment="1" applyProtection="1"/>
    <xf numFmtId="38" fontId="14" fillId="0" borderId="0" xfId="1" applyFont="1" applyFill="1" applyBorder="1" applyAlignment="1" applyProtection="1">
      <alignment horizontal="left" vertical="center"/>
    </xf>
    <xf numFmtId="180" fontId="14" fillId="0" borderId="0" xfId="1" applyNumberFormat="1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38" fontId="19" fillId="0" borderId="0" xfId="1" applyFont="1" applyFill="1" applyBorder="1" applyAlignment="1" applyProtection="1">
      <alignment vertical="center"/>
    </xf>
    <xf numFmtId="38" fontId="20" fillId="0" borderId="0" xfId="1" applyFont="1" applyFill="1" applyBorder="1" applyAlignment="1" applyProtection="1">
      <alignment vertical="center"/>
    </xf>
    <xf numFmtId="38" fontId="21" fillId="0" borderId="0" xfId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vertical="center"/>
    </xf>
    <xf numFmtId="38" fontId="14" fillId="3" borderId="0" xfId="1" applyFont="1" applyFill="1" applyBorder="1" applyAlignment="1" applyProtection="1">
      <alignment vertical="center"/>
    </xf>
    <xf numFmtId="38" fontId="44" fillId="0" borderId="0" xfId="1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/>
    </xf>
    <xf numFmtId="38" fontId="14" fillId="0" borderId="12" xfId="1" applyFont="1" applyFill="1" applyBorder="1" applyAlignment="1" applyProtection="1">
      <alignment horizontal="center" vertical="center"/>
    </xf>
    <xf numFmtId="38" fontId="14" fillId="0" borderId="34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181" fontId="14" fillId="0" borderId="0" xfId="1" applyNumberFormat="1" applyFont="1" applyFill="1" applyBorder="1" applyAlignment="1" applyProtection="1">
      <alignment vertical="center"/>
    </xf>
    <xf numFmtId="40" fontId="14" fillId="0" borderId="0" xfId="1" applyNumberFormat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" vertical="center" wrapText="1"/>
    </xf>
    <xf numFmtId="38" fontId="14" fillId="0" borderId="41" xfId="1" applyFont="1" applyFill="1" applyBorder="1" applyAlignment="1" applyProtection="1">
      <alignment vertical="center"/>
    </xf>
    <xf numFmtId="38" fontId="15" fillId="0" borderId="45" xfId="1" applyFont="1" applyFill="1" applyBorder="1" applyAlignment="1" applyProtection="1">
      <alignment vertical="center"/>
    </xf>
    <xf numFmtId="38" fontId="15" fillId="0" borderId="39" xfId="1" applyFont="1" applyFill="1" applyBorder="1" applyAlignment="1" applyProtection="1">
      <alignment vertical="center"/>
    </xf>
    <xf numFmtId="38" fontId="45" fillId="0" borderId="0" xfId="1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vertical="center"/>
      <protection locked="0"/>
    </xf>
    <xf numFmtId="40" fontId="14" fillId="0" borderId="11" xfId="1" applyNumberFormat="1" applyFont="1" applyFill="1" applyBorder="1" applyAlignment="1" applyProtection="1">
      <alignment vertical="center"/>
      <protection locked="0"/>
    </xf>
    <xf numFmtId="181" fontId="14" fillId="0" borderId="11" xfId="1" applyNumberFormat="1" applyFont="1" applyFill="1" applyBorder="1" applyAlignment="1" applyProtection="1">
      <alignment vertical="center"/>
      <protection locked="0"/>
    </xf>
    <xf numFmtId="38" fontId="15" fillId="0" borderId="143" xfId="1" applyFont="1" applyFill="1" applyBorder="1" applyAlignment="1" applyProtection="1">
      <alignment vertical="center"/>
    </xf>
    <xf numFmtId="38" fontId="14" fillId="0" borderId="144" xfId="1" applyFont="1" applyFill="1" applyBorder="1" applyAlignment="1" applyProtection="1">
      <alignment horizontal="center" vertical="center"/>
    </xf>
    <xf numFmtId="38" fontId="14" fillId="0" borderId="145" xfId="1" applyFont="1" applyFill="1" applyBorder="1" applyAlignment="1" applyProtection="1">
      <alignment horizontal="center" vertical="center"/>
    </xf>
    <xf numFmtId="0" fontId="26" fillId="0" borderId="1" xfId="0" applyFont="1" applyBorder="1" applyProtection="1">
      <alignment vertical="center"/>
    </xf>
    <xf numFmtId="0" fontId="26" fillId="0" borderId="2" xfId="0" applyFont="1" applyBorder="1" applyProtection="1">
      <alignment vertical="center"/>
    </xf>
    <xf numFmtId="0" fontId="26" fillId="0" borderId="3" xfId="0" applyFont="1" applyBorder="1" applyProtection="1">
      <alignment vertical="center"/>
    </xf>
    <xf numFmtId="0" fontId="26" fillId="0" borderId="0" xfId="0" applyFont="1" applyProtection="1">
      <alignment vertical="center"/>
    </xf>
    <xf numFmtId="0" fontId="40" fillId="0" borderId="0" xfId="0" applyFont="1" applyProtection="1">
      <alignment vertical="center"/>
    </xf>
    <xf numFmtId="0" fontId="41" fillId="0" borderId="0" xfId="0" applyFont="1" applyProtection="1">
      <alignment vertical="center"/>
    </xf>
    <xf numFmtId="0" fontId="41" fillId="0" borderId="0" xfId="0" applyFont="1" applyFill="1" applyProtection="1">
      <alignment vertical="center"/>
    </xf>
    <xf numFmtId="0" fontId="39" fillId="0" borderId="0" xfId="0" applyFont="1" applyProtection="1">
      <alignment vertical="center"/>
    </xf>
    <xf numFmtId="0" fontId="26" fillId="0" borderId="4" xfId="0" applyFont="1" applyBorder="1" applyProtection="1">
      <alignment vertical="center"/>
    </xf>
    <xf numFmtId="0" fontId="26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6" fillId="0" borderId="5" xfId="0" applyFont="1" applyBorder="1" applyProtection="1">
      <alignment vertical="center"/>
    </xf>
    <xf numFmtId="0" fontId="26" fillId="0" borderId="0" xfId="0" applyFont="1" applyFill="1" applyProtection="1">
      <alignment vertical="center"/>
    </xf>
    <xf numFmtId="0" fontId="39" fillId="0" borderId="0" xfId="0" applyFont="1" applyFill="1" applyProtection="1">
      <alignment vertical="center"/>
    </xf>
    <xf numFmtId="0" fontId="39" fillId="3" borderId="0" xfId="0" applyFont="1" applyFill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10" xfId="0" applyFont="1" applyBorder="1" applyProtection="1">
      <alignment vertical="center"/>
    </xf>
    <xf numFmtId="0" fontId="26" fillId="0" borderId="9" xfId="0" applyFont="1" applyBorder="1" applyProtection="1">
      <alignment vertical="center"/>
    </xf>
    <xf numFmtId="0" fontId="26" fillId="0" borderId="7" xfId="0" applyFont="1" applyBorder="1" applyProtection="1">
      <alignment vertical="center"/>
    </xf>
    <xf numFmtId="0" fontId="26" fillId="0" borderId="6" xfId="0" applyFont="1" applyBorder="1" applyProtection="1">
      <alignment vertical="center"/>
    </xf>
    <xf numFmtId="0" fontId="26" fillId="0" borderId="8" xfId="0" applyFont="1" applyBorder="1" applyProtection="1">
      <alignment vertical="center"/>
    </xf>
    <xf numFmtId="0" fontId="0" fillId="0" borderId="0" xfId="0" applyProtection="1">
      <alignment vertical="center"/>
    </xf>
    <xf numFmtId="0" fontId="28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9" fillId="2" borderId="0" xfId="0" applyFont="1" applyFill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/>
    </xf>
    <xf numFmtId="179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176" fontId="28" fillId="0" borderId="0" xfId="0" applyNumberFormat="1" applyFont="1" applyBorder="1" applyAlignment="1" applyProtection="1">
      <alignment vertical="center"/>
    </xf>
    <xf numFmtId="179" fontId="28" fillId="0" borderId="0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vertical="center"/>
    </xf>
    <xf numFmtId="0" fontId="28" fillId="0" borderId="3" xfId="0" applyFont="1" applyBorder="1" applyAlignment="1" applyProtection="1">
      <alignment vertical="center"/>
    </xf>
    <xf numFmtId="0" fontId="28" fillId="0" borderId="4" xfId="0" applyFont="1" applyFill="1" applyBorder="1" applyAlignment="1" applyProtection="1">
      <alignment vertical="center"/>
    </xf>
    <xf numFmtId="0" fontId="28" fillId="0" borderId="4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9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Border="1" applyProtection="1">
      <alignment vertical="center"/>
    </xf>
    <xf numFmtId="0" fontId="28" fillId="0" borderId="1" xfId="0" applyFont="1" applyBorder="1" applyProtection="1">
      <alignment vertical="center"/>
    </xf>
    <xf numFmtId="0" fontId="28" fillId="0" borderId="2" xfId="0" applyFont="1" applyBorder="1" applyProtection="1">
      <alignment vertical="center"/>
    </xf>
    <xf numFmtId="0" fontId="28" fillId="0" borderId="3" xfId="0" applyFont="1" applyBorder="1" applyProtection="1">
      <alignment vertical="center"/>
    </xf>
    <xf numFmtId="0" fontId="28" fillId="0" borderId="4" xfId="0" applyFont="1" applyBorder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5" xfId="0" applyFont="1" applyBorder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28" fillId="0" borderId="7" xfId="0" applyFont="1" applyBorder="1" applyProtection="1">
      <alignment vertical="center"/>
    </xf>
    <xf numFmtId="0" fontId="28" fillId="0" borderId="6" xfId="0" applyFont="1" applyBorder="1" applyProtection="1">
      <alignment vertical="center"/>
    </xf>
    <xf numFmtId="0" fontId="38" fillId="0" borderId="0" xfId="0" applyFont="1" applyBorder="1" applyAlignment="1" applyProtection="1">
      <alignment vertical="center"/>
    </xf>
    <xf numFmtId="0" fontId="28" fillId="0" borderId="1" xfId="0" applyFont="1" applyFill="1" applyBorder="1" applyProtection="1">
      <alignment vertical="center"/>
    </xf>
    <xf numFmtId="0" fontId="28" fillId="0" borderId="2" xfId="0" applyFont="1" applyFill="1" applyBorder="1" applyProtection="1">
      <alignment vertical="center"/>
    </xf>
    <xf numFmtId="0" fontId="28" fillId="0" borderId="3" xfId="0" applyFont="1" applyFill="1" applyBorder="1" applyProtection="1">
      <alignment vertical="center"/>
    </xf>
    <xf numFmtId="0" fontId="28" fillId="0" borderId="4" xfId="0" applyFont="1" applyFill="1" applyBorder="1" applyProtection="1">
      <alignment vertical="center"/>
    </xf>
    <xf numFmtId="0" fontId="28" fillId="0" borderId="5" xfId="0" applyFont="1" applyFill="1" applyBorder="1" applyProtection="1">
      <alignment vertical="center"/>
    </xf>
    <xf numFmtId="0" fontId="23" fillId="0" borderId="4" xfId="0" applyFont="1" applyFill="1" applyBorder="1" applyProtection="1">
      <alignment vertical="center"/>
    </xf>
    <xf numFmtId="0" fontId="23" fillId="0" borderId="5" xfId="0" applyFont="1" applyFill="1" applyBorder="1" applyProtection="1">
      <alignment vertical="center"/>
    </xf>
    <xf numFmtId="0" fontId="33" fillId="0" borderId="0" xfId="0" applyFont="1" applyAlignment="1" applyProtection="1"/>
    <xf numFmtId="0" fontId="33" fillId="0" borderId="0" xfId="0" applyFont="1" applyFill="1" applyBorder="1" applyAlignment="1" applyProtection="1"/>
    <xf numFmtId="0" fontId="30" fillId="0" borderId="0" xfId="0" applyFont="1" applyAlignment="1" applyProtection="1"/>
    <xf numFmtId="181" fontId="14" fillId="0" borderId="34" xfId="1" applyNumberFormat="1" applyFont="1" applyFill="1" applyBorder="1" applyAlignment="1" applyProtection="1">
      <alignment vertical="center"/>
      <protection locked="0"/>
    </xf>
    <xf numFmtId="38" fontId="49" fillId="0" borderId="0" xfId="1" applyFont="1" applyFill="1" applyBorder="1" applyAlignment="1" applyProtection="1">
      <alignment horizontal="right" vertical="center"/>
    </xf>
    <xf numFmtId="38" fontId="51" fillId="0" borderId="0" xfId="1" applyFont="1" applyFill="1" applyBorder="1" applyAlignment="1" applyProtection="1">
      <alignment vertical="center"/>
    </xf>
    <xf numFmtId="38" fontId="50" fillId="0" borderId="0" xfId="1" applyFont="1" applyFill="1" applyBorder="1" applyAlignment="1" applyProtection="1">
      <alignment vertical="center"/>
    </xf>
    <xf numFmtId="38" fontId="15" fillId="0" borderId="146" xfId="1" applyFont="1" applyFill="1" applyBorder="1" applyAlignment="1" applyProtection="1">
      <alignment vertical="center"/>
    </xf>
    <xf numFmtId="38" fontId="15" fillId="0" borderId="147" xfId="1" applyFont="1" applyFill="1" applyBorder="1" applyAlignment="1" applyProtection="1">
      <alignment vertical="center"/>
    </xf>
    <xf numFmtId="0" fontId="28" fillId="0" borderId="4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vertical="center"/>
    </xf>
    <xf numFmtId="9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Protection="1">
      <alignment vertical="center"/>
    </xf>
    <xf numFmtId="0" fontId="23" fillId="0" borderId="0" xfId="0" applyFont="1" applyFill="1" applyBorder="1" applyProtection="1">
      <alignment vertical="center"/>
    </xf>
    <xf numFmtId="0" fontId="23" fillId="0" borderId="5" xfId="0" applyFont="1" applyFill="1" applyBorder="1" applyAlignment="1" applyProtection="1">
      <alignment vertical="center"/>
    </xf>
    <xf numFmtId="0" fontId="29" fillId="0" borderId="0" xfId="0" applyFont="1" applyFill="1" applyBorder="1" applyProtection="1">
      <alignment vertical="center"/>
    </xf>
    <xf numFmtId="0" fontId="29" fillId="0" borderId="5" xfId="0" applyFont="1" applyFill="1" applyBorder="1" applyProtection="1">
      <alignment vertical="center"/>
    </xf>
    <xf numFmtId="0" fontId="38" fillId="0" borderId="5" xfId="0" applyFont="1" applyBorder="1" applyAlignment="1" applyProtection="1">
      <alignment vertical="center"/>
    </xf>
    <xf numFmtId="0" fontId="28" fillId="0" borderId="149" xfId="0" applyFont="1" applyBorder="1" applyProtection="1">
      <alignment vertical="center"/>
    </xf>
    <xf numFmtId="0" fontId="28" fillId="0" borderId="8" xfId="0" applyFont="1" applyBorder="1" applyProtection="1">
      <alignment vertical="center"/>
    </xf>
    <xf numFmtId="0" fontId="28" fillId="0" borderId="0" xfId="0" applyFont="1" applyFill="1" applyBorder="1" applyAlignment="1" applyProtection="1">
      <alignment vertical="top"/>
    </xf>
    <xf numFmtId="0" fontId="28" fillId="0" borderId="0" xfId="0" applyFont="1" applyFill="1" applyBorder="1" applyAlignment="1" applyProtection="1">
      <alignment vertical="top" wrapText="1"/>
    </xf>
    <xf numFmtId="0" fontId="23" fillId="0" borderId="0" xfId="0" applyFont="1" applyFill="1" applyBorder="1" applyAlignment="1" applyProtection="1">
      <alignment vertical="top" wrapText="1"/>
    </xf>
    <xf numFmtId="0" fontId="23" fillId="0" borderId="0" xfId="0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vertical="center"/>
    </xf>
    <xf numFmtId="38" fontId="14" fillId="0" borderId="156" xfId="1" applyFont="1" applyFill="1" applyBorder="1" applyAlignment="1" applyProtection="1">
      <alignment horizontal="center" vertical="center"/>
    </xf>
    <xf numFmtId="181" fontId="14" fillId="0" borderId="156" xfId="1" applyNumberFormat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top"/>
    </xf>
    <xf numFmtId="38" fontId="14" fillId="0" borderId="156" xfId="1" applyFont="1" applyFill="1" applyBorder="1" applyAlignment="1" applyProtection="1">
      <alignment vertical="center"/>
    </xf>
    <xf numFmtId="38" fontId="14" fillId="3" borderId="0" xfId="1" applyFont="1" applyFill="1" applyBorder="1" applyAlignment="1" applyProtection="1">
      <alignment vertical="center" shrinkToFit="1"/>
    </xf>
    <xf numFmtId="0" fontId="43" fillId="0" borderId="4" xfId="0" applyFont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</xf>
    <xf numFmtId="0" fontId="26" fillId="3" borderId="6" xfId="0" applyFont="1" applyFill="1" applyBorder="1" applyAlignment="1" applyProtection="1">
      <alignment vertical="center" shrinkToFit="1"/>
      <protection locked="0"/>
    </xf>
    <xf numFmtId="0" fontId="26" fillId="3" borderId="119" xfId="0" applyFont="1" applyFill="1" applyBorder="1" applyAlignment="1" applyProtection="1">
      <alignment vertical="center" shrinkToFit="1"/>
      <protection locked="0"/>
    </xf>
    <xf numFmtId="0" fontId="26" fillId="3" borderId="9" xfId="0" applyFont="1" applyFill="1" applyBorder="1" applyAlignment="1" applyProtection="1">
      <alignment vertical="center" shrinkToFit="1"/>
      <protection locked="0"/>
    </xf>
    <xf numFmtId="0" fontId="26" fillId="0" borderId="9" xfId="0" applyFont="1" applyBorder="1" applyAlignment="1" applyProtection="1">
      <alignment horizontal="left" vertical="center"/>
    </xf>
    <xf numFmtId="0" fontId="28" fillId="0" borderId="34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 applyProtection="1">
      <alignment horizontal="center" vertical="center"/>
    </xf>
    <xf numFmtId="0" fontId="35" fillId="0" borderId="5" xfId="0" applyFont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 shrinkToFit="1"/>
      <protection locked="0"/>
    </xf>
    <xf numFmtId="0" fontId="28" fillId="3" borderId="13" xfId="0" applyFont="1" applyFill="1" applyBorder="1" applyAlignment="1" applyProtection="1">
      <alignment horizontal="center" vertical="center" shrinkToFit="1"/>
      <protection locked="0"/>
    </xf>
    <xf numFmtId="0" fontId="28" fillId="3" borderId="33" xfId="0" applyFont="1" applyFill="1" applyBorder="1" applyAlignment="1" applyProtection="1">
      <alignment horizontal="center" vertical="center" shrinkToFit="1"/>
      <protection locked="0"/>
    </xf>
    <xf numFmtId="0" fontId="42" fillId="0" borderId="34" xfId="0" applyFont="1" applyBorder="1" applyAlignment="1" applyProtection="1">
      <alignment horizontal="center" vertical="center"/>
    </xf>
    <xf numFmtId="0" fontId="42" fillId="0" borderId="13" xfId="0" applyFont="1" applyBorder="1" applyAlignment="1" applyProtection="1">
      <alignment horizontal="center" vertical="center"/>
    </xf>
    <xf numFmtId="0" fontId="42" fillId="3" borderId="13" xfId="0" applyFont="1" applyFill="1" applyBorder="1" applyAlignment="1" applyProtection="1">
      <alignment horizontal="center" vertical="center"/>
    </xf>
    <xf numFmtId="0" fontId="42" fillId="3" borderId="33" xfId="0" applyFont="1" applyFill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34" fillId="3" borderId="34" xfId="0" applyFont="1" applyFill="1" applyBorder="1" applyAlignment="1" applyProtection="1">
      <alignment horizontal="center" vertical="center" shrinkToFit="1"/>
      <protection locked="0"/>
    </xf>
    <xf numFmtId="0" fontId="34" fillId="3" borderId="13" xfId="0" applyFont="1" applyFill="1" applyBorder="1" applyAlignment="1" applyProtection="1">
      <alignment horizontal="center" vertical="center" shrinkToFit="1"/>
      <protection locked="0"/>
    </xf>
    <xf numFmtId="0" fontId="34" fillId="3" borderId="33" xfId="0" applyFont="1" applyFill="1" applyBorder="1" applyAlignment="1" applyProtection="1">
      <alignment horizontal="center" vertical="center" shrinkToFit="1"/>
      <protection locked="0"/>
    </xf>
    <xf numFmtId="177" fontId="28" fillId="3" borderId="41" xfId="0" applyNumberFormat="1" applyFont="1" applyFill="1" applyBorder="1" applyAlignment="1" applyProtection="1">
      <alignment vertical="center" shrinkToFit="1"/>
      <protection locked="0"/>
    </xf>
    <xf numFmtId="177" fontId="28" fillId="3" borderId="65" xfId="0" applyNumberFormat="1" applyFont="1" applyFill="1" applyBorder="1" applyAlignment="1" applyProtection="1">
      <alignment vertical="center" shrinkToFit="1"/>
      <protection locked="0"/>
    </xf>
    <xf numFmtId="177" fontId="28" fillId="0" borderId="3" xfId="0" applyNumberFormat="1" applyFont="1" applyFill="1" applyBorder="1" applyAlignment="1" applyProtection="1">
      <alignment vertical="center"/>
    </xf>
    <xf numFmtId="177" fontId="28" fillId="0" borderId="41" xfId="0" applyNumberFormat="1" applyFont="1" applyFill="1" applyBorder="1" applyAlignment="1" applyProtection="1">
      <alignment vertical="center"/>
    </xf>
    <xf numFmtId="0" fontId="34" fillId="3" borderId="1" xfId="0" applyFont="1" applyFill="1" applyBorder="1" applyAlignment="1" applyProtection="1">
      <alignment horizontal="center" vertical="center" shrinkToFit="1"/>
      <protection locked="0"/>
    </xf>
    <xf numFmtId="0" fontId="34" fillId="3" borderId="2" xfId="0" applyFont="1" applyFill="1" applyBorder="1" applyAlignment="1" applyProtection="1">
      <alignment horizontal="center" vertical="center" shrinkToFit="1"/>
      <protection locked="0"/>
    </xf>
    <xf numFmtId="0" fontId="34" fillId="3" borderId="3" xfId="0" applyFont="1" applyFill="1" applyBorder="1" applyAlignment="1" applyProtection="1">
      <alignment horizontal="center" vertical="center" shrinkToFit="1"/>
      <protection locked="0"/>
    </xf>
    <xf numFmtId="176" fontId="28" fillId="3" borderId="1" xfId="0" applyNumberFormat="1" applyFont="1" applyFill="1" applyBorder="1" applyAlignment="1" applyProtection="1">
      <alignment vertical="center" shrinkToFit="1"/>
      <protection locked="0"/>
    </xf>
    <xf numFmtId="176" fontId="28" fillId="3" borderId="2" xfId="0" applyNumberFormat="1" applyFont="1" applyFill="1" applyBorder="1" applyAlignment="1" applyProtection="1">
      <alignment vertical="center" shrinkToFit="1"/>
      <protection locked="0"/>
    </xf>
    <xf numFmtId="176" fontId="28" fillId="3" borderId="3" xfId="0" applyNumberFormat="1" applyFont="1" applyFill="1" applyBorder="1" applyAlignment="1" applyProtection="1">
      <alignment vertical="center" shrinkToFit="1"/>
      <protection locked="0"/>
    </xf>
    <xf numFmtId="177" fontId="28" fillId="3" borderId="11" xfId="0" applyNumberFormat="1" applyFont="1" applyFill="1" applyBorder="1" applyAlignment="1" applyProtection="1">
      <alignment vertical="center" shrinkToFit="1"/>
      <protection locked="0"/>
    </xf>
    <xf numFmtId="177" fontId="28" fillId="3" borderId="124" xfId="0" applyNumberFormat="1" applyFont="1" applyFill="1" applyBorder="1" applyAlignment="1" applyProtection="1">
      <alignment vertical="center" shrinkToFit="1"/>
      <protection locked="0"/>
    </xf>
    <xf numFmtId="176" fontId="29" fillId="5" borderId="46" xfId="0" applyNumberFormat="1" applyFont="1" applyFill="1" applyBorder="1" applyAlignment="1" applyProtection="1">
      <alignment vertical="center"/>
    </xf>
    <xf numFmtId="176" fontId="29" fillId="5" borderId="47" xfId="0" applyNumberFormat="1" applyFont="1" applyFill="1" applyBorder="1" applyAlignment="1" applyProtection="1">
      <alignment vertical="center"/>
    </xf>
    <xf numFmtId="177" fontId="28" fillId="0" borderId="44" xfId="0" applyNumberFormat="1" applyFont="1" applyFill="1" applyBorder="1" applyAlignment="1" applyProtection="1">
      <alignment vertical="center"/>
    </xf>
    <xf numFmtId="0" fontId="28" fillId="0" borderId="45" xfId="0" applyFont="1" applyBorder="1" applyAlignment="1" applyProtection="1">
      <alignment horizontal="center" vertical="center"/>
    </xf>
    <xf numFmtId="0" fontId="28" fillId="0" borderId="38" xfId="0" applyFont="1" applyBorder="1" applyAlignment="1" applyProtection="1">
      <alignment horizontal="center" vertical="center"/>
    </xf>
    <xf numFmtId="176" fontId="28" fillId="3" borderId="34" xfId="0" applyNumberFormat="1" applyFont="1" applyFill="1" applyBorder="1" applyAlignment="1" applyProtection="1">
      <alignment vertical="center" shrinkToFit="1"/>
      <protection locked="0"/>
    </xf>
    <xf numFmtId="176" fontId="28" fillId="3" borderId="13" xfId="0" applyNumberFormat="1" applyFont="1" applyFill="1" applyBorder="1" applyAlignment="1" applyProtection="1">
      <alignment vertical="center" shrinkToFit="1"/>
      <protection locked="0"/>
    </xf>
    <xf numFmtId="176" fontId="28" fillId="3" borderId="33" xfId="0" applyNumberFormat="1" applyFont="1" applyFill="1" applyBorder="1" applyAlignment="1" applyProtection="1">
      <alignment vertical="center" shrinkToFit="1"/>
      <protection locked="0"/>
    </xf>
    <xf numFmtId="0" fontId="28" fillId="0" borderId="4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5" xfId="0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</xf>
    <xf numFmtId="0" fontId="34" fillId="0" borderId="46" xfId="0" applyFont="1" applyFill="1" applyBorder="1" applyAlignment="1" applyProtection="1">
      <alignment horizontal="center" vertical="center"/>
    </xf>
    <xf numFmtId="0" fontId="34" fillId="0" borderId="47" xfId="0" applyFont="1" applyFill="1" applyBorder="1" applyAlignment="1" applyProtection="1">
      <alignment horizontal="center" vertical="center"/>
    </xf>
    <xf numFmtId="0" fontId="34" fillId="0" borderId="37" xfId="0" applyFont="1" applyFill="1" applyBorder="1" applyAlignment="1" applyProtection="1">
      <alignment horizontal="center" vertical="center"/>
    </xf>
    <xf numFmtId="0" fontId="28" fillId="3" borderId="41" xfId="0" applyFont="1" applyFill="1" applyBorder="1" applyAlignment="1" applyProtection="1">
      <alignment horizontal="center" vertical="center" shrinkToFit="1"/>
      <protection locked="0"/>
    </xf>
    <xf numFmtId="179" fontId="28" fillId="3" borderId="3" xfId="0" applyNumberFormat="1" applyFont="1" applyFill="1" applyBorder="1" applyAlignment="1" applyProtection="1">
      <alignment vertical="center" shrinkToFit="1"/>
      <protection locked="0"/>
    </xf>
    <xf numFmtId="179" fontId="28" fillId="3" borderId="41" xfId="0" applyNumberFormat="1" applyFont="1" applyFill="1" applyBorder="1" applyAlignment="1" applyProtection="1">
      <alignment vertical="center" shrinkToFit="1"/>
      <protection locked="0"/>
    </xf>
    <xf numFmtId="0" fontId="28" fillId="4" borderId="126" xfId="0" applyFont="1" applyFill="1" applyBorder="1" applyAlignment="1" applyProtection="1">
      <alignment horizontal="center" vertical="center" shrinkToFit="1"/>
    </xf>
    <xf numFmtId="0" fontId="28" fillId="4" borderId="41" xfId="0" applyFont="1" applyFill="1" applyBorder="1" applyAlignment="1" applyProtection="1">
      <alignment horizontal="center" vertical="center" shrinkToFit="1"/>
    </xf>
    <xf numFmtId="179" fontId="28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right" vertical="center"/>
    </xf>
    <xf numFmtId="0" fontId="28" fillId="0" borderId="60" xfId="0" applyFont="1" applyBorder="1" applyAlignment="1" applyProtection="1">
      <alignment horizontal="center" vertical="center"/>
    </xf>
    <xf numFmtId="0" fontId="28" fillId="0" borderId="61" xfId="0" applyFont="1" applyBorder="1" applyAlignment="1" applyProtection="1">
      <alignment horizontal="center" vertical="center"/>
    </xf>
    <xf numFmtId="0" fontId="28" fillId="0" borderId="62" xfId="0" applyFont="1" applyBorder="1" applyAlignment="1" applyProtection="1">
      <alignment horizontal="center" vertical="center"/>
    </xf>
    <xf numFmtId="0" fontId="28" fillId="4" borderId="62" xfId="0" applyFont="1" applyFill="1" applyBorder="1" applyAlignment="1" applyProtection="1">
      <alignment horizontal="center" vertical="center" shrinkToFit="1"/>
    </xf>
    <xf numFmtId="0" fontId="28" fillId="4" borderId="11" xfId="0" applyFont="1" applyFill="1" applyBorder="1" applyAlignment="1" applyProtection="1">
      <alignment horizontal="center" vertical="center" shrinkToFit="1"/>
    </xf>
    <xf numFmtId="0" fontId="28" fillId="0" borderId="13" xfId="0" applyFont="1" applyFill="1" applyBorder="1" applyAlignment="1" applyProtection="1">
      <alignment horizontal="center" vertical="center"/>
    </xf>
    <xf numFmtId="0" fontId="28" fillId="0" borderId="33" xfId="0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vertical="top" wrapText="1"/>
      <protection locked="0"/>
    </xf>
    <xf numFmtId="0" fontId="28" fillId="3" borderId="5" xfId="0" applyFont="1" applyFill="1" applyBorder="1" applyAlignment="1" applyProtection="1">
      <alignment vertical="top" wrapText="1"/>
      <protection locked="0"/>
    </xf>
    <xf numFmtId="0" fontId="28" fillId="3" borderId="6" xfId="0" applyFont="1" applyFill="1" applyBorder="1" applyAlignment="1" applyProtection="1">
      <alignment vertical="top" wrapText="1"/>
      <protection locked="0"/>
    </xf>
    <xf numFmtId="0" fontId="28" fillId="3" borderId="8" xfId="0" applyFont="1" applyFill="1" applyBorder="1" applyAlignment="1" applyProtection="1">
      <alignment vertical="top" wrapText="1"/>
      <protection locked="0"/>
    </xf>
    <xf numFmtId="9" fontId="28" fillId="0" borderId="0" xfId="0" applyNumberFormat="1" applyFont="1" applyFill="1" applyBorder="1" applyAlignment="1" applyProtection="1">
      <alignment vertical="center"/>
    </xf>
    <xf numFmtId="0" fontId="34" fillId="0" borderId="4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79" fontId="28" fillId="0" borderId="37" xfId="0" applyNumberFormat="1" applyFont="1" applyFill="1" applyBorder="1" applyAlignment="1" applyProtection="1">
      <alignment horizontal="center" vertical="center"/>
    </xf>
    <xf numFmtId="179" fontId="28" fillId="0" borderId="38" xfId="0" applyNumberFormat="1" applyFont="1" applyFill="1" applyBorder="1" applyAlignment="1" applyProtection="1">
      <alignment horizontal="center" vertical="center"/>
    </xf>
    <xf numFmtId="179" fontId="28" fillId="0" borderId="39" xfId="0" applyNumberFormat="1" applyFont="1" applyFill="1" applyBorder="1" applyAlignment="1" applyProtection="1">
      <alignment horizontal="center" vertical="center"/>
    </xf>
    <xf numFmtId="177" fontId="28" fillId="0" borderId="38" xfId="0" applyNumberFormat="1" applyFont="1" applyFill="1" applyBorder="1" applyAlignment="1" applyProtection="1">
      <alignment vertical="center"/>
    </xf>
    <xf numFmtId="177" fontId="28" fillId="0" borderId="57" xfId="0" applyNumberFormat="1" applyFont="1" applyFill="1" applyBorder="1" applyAlignment="1" applyProtection="1">
      <alignment vertical="center"/>
    </xf>
    <xf numFmtId="176" fontId="28" fillId="0" borderId="58" xfId="0" applyNumberFormat="1" applyFont="1" applyBorder="1" applyAlignment="1" applyProtection="1">
      <alignment vertical="center"/>
    </xf>
    <xf numFmtId="176" fontId="28" fillId="0" borderId="47" xfId="0" applyNumberFormat="1" applyFont="1" applyBorder="1" applyAlignment="1" applyProtection="1">
      <alignment vertical="center"/>
    </xf>
    <xf numFmtId="176" fontId="28" fillId="0" borderId="59" xfId="0" applyNumberFormat="1" applyFont="1" applyBorder="1" applyAlignment="1" applyProtection="1">
      <alignment vertical="center"/>
    </xf>
    <xf numFmtId="176" fontId="28" fillId="0" borderId="37" xfId="0" applyNumberFormat="1" applyFont="1" applyBorder="1" applyAlignment="1" applyProtection="1">
      <alignment vertical="center"/>
    </xf>
    <xf numFmtId="176" fontId="28" fillId="0" borderId="46" xfId="0" applyNumberFormat="1" applyFont="1" applyBorder="1" applyAlignment="1" applyProtection="1">
      <alignment vertical="center"/>
    </xf>
    <xf numFmtId="176" fontId="28" fillId="3" borderId="43" xfId="0" applyNumberFormat="1" applyFont="1" applyFill="1" applyBorder="1" applyAlignment="1" applyProtection="1">
      <alignment vertical="center" shrinkToFit="1"/>
      <protection locked="0"/>
    </xf>
    <xf numFmtId="176" fontId="28" fillId="3" borderId="125" xfId="0" applyNumberFormat="1" applyFont="1" applyFill="1" applyBorder="1" applyAlignment="1" applyProtection="1">
      <alignment vertical="center" shrinkToFit="1"/>
      <protection locked="0"/>
    </xf>
    <xf numFmtId="177" fontId="28" fillId="0" borderId="11" xfId="0" applyNumberFormat="1" applyFont="1" applyFill="1" applyBorder="1" applyAlignment="1" applyProtection="1">
      <alignment vertical="center"/>
    </xf>
    <xf numFmtId="0" fontId="34" fillId="0" borderId="44" xfId="0" applyFont="1" applyBorder="1" applyAlignment="1" applyProtection="1">
      <alignment horizontal="right" vertical="center"/>
    </xf>
    <xf numFmtId="0" fontId="34" fillId="0" borderId="7" xfId="0" applyFont="1" applyBorder="1" applyAlignment="1" applyProtection="1">
      <alignment horizontal="right" vertical="center"/>
    </xf>
    <xf numFmtId="176" fontId="29" fillId="5" borderId="66" xfId="0" applyNumberFormat="1" applyFont="1" applyFill="1" applyBorder="1" applyAlignment="1" applyProtection="1">
      <alignment horizontal="center" vertical="center"/>
    </xf>
    <xf numFmtId="176" fontId="29" fillId="5" borderId="67" xfId="0" applyNumberFormat="1" applyFont="1" applyFill="1" applyBorder="1" applyAlignment="1" applyProtection="1">
      <alignment horizontal="center" vertical="center"/>
    </xf>
    <xf numFmtId="176" fontId="29" fillId="5" borderId="68" xfId="0" applyNumberFormat="1" applyFont="1" applyFill="1" applyBorder="1" applyAlignment="1" applyProtection="1">
      <alignment horizontal="center" vertical="center"/>
    </xf>
    <xf numFmtId="176" fontId="28" fillId="6" borderId="69" xfId="0" applyNumberFormat="1" applyFont="1" applyFill="1" applyBorder="1" applyAlignment="1" applyProtection="1">
      <alignment horizontal="center" vertical="center"/>
    </xf>
    <xf numFmtId="176" fontId="28" fillId="6" borderId="47" xfId="0" applyNumberFormat="1" applyFont="1" applyFill="1" applyBorder="1" applyAlignment="1" applyProtection="1">
      <alignment horizontal="center" vertical="center"/>
    </xf>
    <xf numFmtId="176" fontId="28" fillId="6" borderId="70" xfId="0" applyNumberFormat="1" applyFont="1" applyFill="1" applyBorder="1" applyAlignment="1" applyProtection="1">
      <alignment horizontal="center" vertical="center"/>
    </xf>
    <xf numFmtId="176" fontId="28" fillId="3" borderId="122" xfId="0" applyNumberFormat="1" applyFont="1" applyFill="1" applyBorder="1" applyAlignment="1" applyProtection="1">
      <alignment vertical="center" shrinkToFit="1"/>
      <protection locked="0"/>
    </xf>
    <xf numFmtId="176" fontId="28" fillId="3" borderId="123" xfId="0" applyNumberFormat="1" applyFont="1" applyFill="1" applyBorder="1" applyAlignment="1" applyProtection="1">
      <alignment vertical="center" shrinkToFit="1"/>
      <protection locked="0"/>
    </xf>
    <xf numFmtId="0" fontId="34" fillId="0" borderId="6" xfId="0" applyFont="1" applyBorder="1" applyAlignment="1" applyProtection="1">
      <alignment horizontal="right" vertical="center"/>
    </xf>
    <xf numFmtId="0" fontId="34" fillId="0" borderId="55" xfId="0" applyFont="1" applyBorder="1" applyAlignment="1" applyProtection="1">
      <alignment horizontal="right" vertical="center"/>
    </xf>
    <xf numFmtId="0" fontId="34" fillId="0" borderId="56" xfId="0" applyFont="1" applyBorder="1" applyAlignment="1" applyProtection="1">
      <alignment horizontal="right" vertical="center"/>
    </xf>
    <xf numFmtId="0" fontId="34" fillId="0" borderId="8" xfId="0" applyFont="1" applyBorder="1" applyAlignment="1" applyProtection="1">
      <alignment horizontal="right" vertical="center"/>
    </xf>
    <xf numFmtId="0" fontId="28" fillId="3" borderId="11" xfId="0" applyFont="1" applyFill="1" applyBorder="1" applyAlignment="1" applyProtection="1">
      <alignment horizontal="center" vertical="center" shrinkToFit="1"/>
      <protection locked="0"/>
    </xf>
    <xf numFmtId="0" fontId="28" fillId="0" borderId="33" xfId="0" applyFont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8" fillId="0" borderId="42" xfId="0" applyFont="1" applyFill="1" applyBorder="1" applyAlignment="1" applyProtection="1">
      <alignment horizontal="center" vertical="center"/>
    </xf>
    <xf numFmtId="0" fontId="28" fillId="0" borderId="43" xfId="0" applyFont="1" applyFill="1" applyBorder="1" applyAlignment="1" applyProtection="1">
      <alignment horizontal="left" vertical="center" shrinkToFit="1"/>
    </xf>
    <xf numFmtId="0" fontId="28" fillId="0" borderId="2" xfId="0" applyFont="1" applyFill="1" applyBorder="1" applyAlignment="1" applyProtection="1">
      <alignment horizontal="left" vertical="center" shrinkToFit="1"/>
    </xf>
    <xf numFmtId="179" fontId="28" fillId="3" borderId="33" xfId="0" applyNumberFormat="1" applyFont="1" applyFill="1" applyBorder="1" applyAlignment="1" applyProtection="1">
      <alignment vertical="center" shrinkToFit="1"/>
      <protection locked="0"/>
    </xf>
    <xf numFmtId="179" fontId="28" fillId="3" borderId="11" xfId="0" applyNumberFormat="1" applyFont="1" applyFill="1" applyBorder="1" applyAlignment="1" applyProtection="1">
      <alignment vertical="center" shrinkToFit="1"/>
      <protection locked="0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</xf>
    <xf numFmtId="0" fontId="28" fillId="0" borderId="48" xfId="0" applyFont="1" applyBorder="1" applyAlignment="1" applyProtection="1">
      <alignment horizontal="center" vertical="center" wrapText="1"/>
    </xf>
    <xf numFmtId="0" fontId="28" fillId="0" borderId="49" xfId="0" applyFont="1" applyBorder="1" applyAlignment="1" applyProtection="1">
      <alignment horizontal="center" vertical="center"/>
    </xf>
    <xf numFmtId="0" fontId="28" fillId="0" borderId="50" xfId="0" applyFont="1" applyBorder="1" applyAlignment="1" applyProtection="1">
      <alignment horizontal="center" vertical="center"/>
    </xf>
    <xf numFmtId="0" fontId="28" fillId="0" borderId="4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/>
    </xf>
    <xf numFmtId="0" fontId="28" fillId="0" borderId="51" xfId="0" applyFont="1" applyBorder="1" applyAlignment="1" applyProtection="1">
      <alignment horizontal="center" vertical="center" wrapText="1"/>
    </xf>
    <xf numFmtId="0" fontId="28" fillId="0" borderId="52" xfId="0" applyFont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left" vertical="center" shrinkToFit="1"/>
    </xf>
    <xf numFmtId="0" fontId="28" fillId="0" borderId="48" xfId="0" applyFont="1" applyFill="1" applyBorder="1" applyAlignment="1" applyProtection="1">
      <alignment horizontal="center" vertical="center" wrapText="1"/>
    </xf>
    <xf numFmtId="0" fontId="28" fillId="0" borderId="49" xfId="0" applyFont="1" applyFill="1" applyBorder="1" applyAlignment="1" applyProtection="1">
      <alignment horizontal="center" vertical="center"/>
    </xf>
    <xf numFmtId="0" fontId="28" fillId="0" borderId="53" xfId="0" applyFont="1" applyFill="1" applyBorder="1" applyAlignment="1" applyProtection="1">
      <alignment horizontal="center" vertical="center"/>
    </xf>
    <xf numFmtId="0" fontId="28" fillId="0" borderId="54" xfId="0" applyFont="1" applyFill="1" applyBorder="1" applyAlignment="1" applyProtection="1">
      <alignment horizontal="center" vertical="center"/>
    </xf>
    <xf numFmtId="176" fontId="28" fillId="6" borderId="46" xfId="0" applyNumberFormat="1" applyFont="1" applyFill="1" applyBorder="1" applyAlignment="1" applyProtection="1">
      <alignment vertical="center"/>
    </xf>
    <xf numFmtId="176" fontId="28" fillId="6" borderId="47" xfId="0" applyNumberFormat="1" applyFont="1" applyFill="1" applyBorder="1" applyAlignment="1" applyProtection="1">
      <alignment vertical="center"/>
    </xf>
    <xf numFmtId="176" fontId="28" fillId="6" borderId="37" xfId="0" applyNumberFormat="1" applyFont="1" applyFill="1" applyBorder="1" applyAlignment="1" applyProtection="1">
      <alignment vertical="center"/>
    </xf>
    <xf numFmtId="0" fontId="28" fillId="0" borderId="11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center" vertical="center" wrapText="1"/>
    </xf>
    <xf numFmtId="0" fontId="34" fillId="0" borderId="63" xfId="0" applyFont="1" applyBorder="1" applyAlignment="1" applyProtection="1">
      <alignment horizontal="right" vertical="center"/>
    </xf>
    <xf numFmtId="0" fontId="28" fillId="0" borderId="61" xfId="0" applyFont="1" applyBorder="1" applyAlignment="1" applyProtection="1">
      <alignment horizontal="center" vertical="center" wrapText="1"/>
    </xf>
    <xf numFmtId="0" fontId="28" fillId="0" borderId="64" xfId="0" applyFont="1" applyBorder="1" applyAlignment="1" applyProtection="1">
      <alignment horizontal="center" vertical="center" wrapText="1"/>
    </xf>
    <xf numFmtId="0" fontId="28" fillId="0" borderId="65" xfId="0" applyFont="1" applyBorder="1" applyAlignment="1" applyProtection="1">
      <alignment horizontal="center" vertical="center" wrapText="1"/>
    </xf>
    <xf numFmtId="177" fontId="28" fillId="0" borderId="13" xfId="0" applyNumberFormat="1" applyFont="1" applyFill="1" applyBorder="1" applyAlignment="1" applyProtection="1">
      <alignment vertical="center"/>
    </xf>
    <xf numFmtId="177" fontId="28" fillId="0" borderId="33" xfId="0" applyNumberFormat="1" applyFont="1" applyFill="1" applyBorder="1" applyAlignment="1" applyProtection="1">
      <alignment vertical="center"/>
    </xf>
    <xf numFmtId="0" fontId="34" fillId="0" borderId="0" xfId="0" applyFont="1" applyBorder="1" applyAlignment="1" applyProtection="1">
      <alignment horizontal="right" vertical="center"/>
    </xf>
    <xf numFmtId="0" fontId="34" fillId="0" borderId="5" xfId="0" applyFont="1" applyBorder="1" applyAlignment="1" applyProtection="1">
      <alignment horizontal="right" vertical="center"/>
    </xf>
    <xf numFmtId="177" fontId="28" fillId="0" borderId="35" xfId="0" applyNumberFormat="1" applyFont="1" applyFill="1" applyBorder="1" applyAlignment="1" applyProtection="1">
      <alignment vertical="center"/>
    </xf>
    <xf numFmtId="177" fontId="28" fillId="0" borderId="36" xfId="0" applyNumberFormat="1" applyFont="1" applyFill="1" applyBorder="1" applyAlignment="1" applyProtection="1">
      <alignment vertical="center"/>
    </xf>
    <xf numFmtId="177" fontId="28" fillId="0" borderId="37" xfId="0" applyNumberFormat="1" applyFont="1" applyFill="1" applyBorder="1" applyAlignment="1" applyProtection="1">
      <alignment vertical="center"/>
    </xf>
    <xf numFmtId="177" fontId="28" fillId="0" borderId="39" xfId="0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8" fillId="3" borderId="34" xfId="0" applyFont="1" applyFill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left" vertical="center"/>
    </xf>
    <xf numFmtId="0" fontId="28" fillId="3" borderId="150" xfId="0" applyFont="1" applyFill="1" applyBorder="1" applyAlignment="1" applyProtection="1">
      <alignment vertical="top" wrapText="1"/>
      <protection locked="0"/>
    </xf>
    <xf numFmtId="0" fontId="28" fillId="3" borderId="151" xfId="0" applyFont="1" applyFill="1" applyBorder="1" applyAlignment="1" applyProtection="1">
      <alignment vertical="top" wrapText="1"/>
      <protection locked="0"/>
    </xf>
    <xf numFmtId="0" fontId="28" fillId="3" borderId="152" xfId="0" applyFont="1" applyFill="1" applyBorder="1" applyAlignment="1" applyProtection="1">
      <alignment vertical="top" wrapText="1"/>
      <protection locked="0"/>
    </xf>
    <xf numFmtId="0" fontId="28" fillId="3" borderId="120" xfId="0" applyFont="1" applyFill="1" applyBorder="1" applyAlignment="1" applyProtection="1">
      <alignment vertical="top" wrapText="1"/>
      <protection locked="0"/>
    </xf>
    <xf numFmtId="0" fontId="28" fillId="3" borderId="121" xfId="0" applyFont="1" applyFill="1" applyBorder="1" applyAlignment="1" applyProtection="1">
      <alignment vertical="top" wrapText="1"/>
      <protection locked="0"/>
    </xf>
    <xf numFmtId="0" fontId="28" fillId="3" borderId="153" xfId="0" applyFont="1" applyFill="1" applyBorder="1" applyAlignment="1" applyProtection="1">
      <alignment vertical="top" wrapText="1"/>
      <protection locked="0"/>
    </xf>
    <xf numFmtId="0" fontId="28" fillId="3" borderId="154" xfId="0" applyFont="1" applyFill="1" applyBorder="1" applyAlignment="1" applyProtection="1">
      <alignment vertical="top" wrapText="1"/>
      <protection locked="0"/>
    </xf>
    <xf numFmtId="0" fontId="28" fillId="3" borderId="155" xfId="0" applyFont="1" applyFill="1" applyBorder="1" applyAlignment="1" applyProtection="1">
      <alignment vertical="top" wrapText="1"/>
      <protection locked="0"/>
    </xf>
    <xf numFmtId="0" fontId="23" fillId="3" borderId="150" xfId="0" applyFont="1" applyFill="1" applyBorder="1" applyAlignment="1" applyProtection="1">
      <alignment vertical="top" wrapText="1"/>
      <protection locked="0"/>
    </xf>
    <xf numFmtId="0" fontId="23" fillId="3" borderId="151" xfId="0" applyFont="1" applyFill="1" applyBorder="1" applyAlignment="1" applyProtection="1">
      <alignment vertical="top" wrapText="1"/>
      <protection locked="0"/>
    </xf>
    <xf numFmtId="0" fontId="23" fillId="3" borderId="152" xfId="0" applyFont="1" applyFill="1" applyBorder="1" applyAlignment="1" applyProtection="1">
      <alignment vertical="top" wrapText="1"/>
      <protection locked="0"/>
    </xf>
    <xf numFmtId="0" fontId="23" fillId="3" borderId="120" xfId="0" applyFont="1" applyFill="1" applyBorder="1" applyAlignment="1" applyProtection="1">
      <alignment vertical="top" wrapText="1"/>
      <protection locked="0"/>
    </xf>
    <xf numFmtId="0" fontId="23" fillId="3" borderId="0" xfId="0" applyFont="1" applyFill="1" applyBorder="1" applyAlignment="1" applyProtection="1">
      <alignment vertical="top" wrapText="1"/>
      <protection locked="0"/>
    </xf>
    <xf numFmtId="0" fontId="23" fillId="3" borderId="121" xfId="0" applyFont="1" applyFill="1" applyBorder="1" applyAlignment="1" applyProtection="1">
      <alignment vertical="top" wrapText="1"/>
      <protection locked="0"/>
    </xf>
    <xf numFmtId="0" fontId="23" fillId="3" borderId="153" xfId="0" applyFont="1" applyFill="1" applyBorder="1" applyAlignment="1" applyProtection="1">
      <alignment vertical="top" wrapText="1"/>
      <protection locked="0"/>
    </xf>
    <xf numFmtId="0" fontId="23" fillId="3" borderId="154" xfId="0" applyFont="1" applyFill="1" applyBorder="1" applyAlignment="1" applyProtection="1">
      <alignment vertical="top" wrapText="1"/>
      <protection locked="0"/>
    </xf>
    <xf numFmtId="0" fontId="23" fillId="3" borderId="155" xfId="0" applyFont="1" applyFill="1" applyBorder="1" applyAlignment="1" applyProtection="1">
      <alignment vertical="top" wrapText="1"/>
      <protection locked="0"/>
    </xf>
    <xf numFmtId="0" fontId="28" fillId="0" borderId="40" xfId="0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 applyProtection="1">
      <alignment horizontal="center" vertical="center"/>
    </xf>
    <xf numFmtId="38" fontId="47" fillId="0" borderId="0" xfId="1" applyFont="1" applyFill="1" applyBorder="1" applyAlignment="1" applyProtection="1">
      <alignment horizontal="left" vertical="center" wrapText="1"/>
    </xf>
    <xf numFmtId="38" fontId="14" fillId="0" borderId="34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38" fontId="14" fillId="0" borderId="33" xfId="1" applyFont="1" applyFill="1" applyBorder="1" applyAlignment="1" applyProtection="1">
      <alignment horizontal="center" vertical="center"/>
    </xf>
    <xf numFmtId="38" fontId="46" fillId="0" borderId="6" xfId="1" applyFont="1" applyFill="1" applyBorder="1" applyAlignment="1" applyProtection="1">
      <alignment horizontal="center" vertical="center"/>
    </xf>
    <xf numFmtId="38" fontId="46" fillId="0" borderId="6" xfId="1" applyFont="1" applyFill="1" applyBorder="1" applyAlignment="1" applyProtection="1">
      <alignment vertical="center"/>
    </xf>
    <xf numFmtId="38" fontId="14" fillId="0" borderId="103" xfId="1" applyFont="1" applyFill="1" applyBorder="1" applyAlignment="1" applyProtection="1">
      <alignment horizontal="distributed" vertical="center" indent="1"/>
    </xf>
    <xf numFmtId="38" fontId="14" fillId="0" borderId="104" xfId="1" applyFont="1" applyFill="1" applyBorder="1" applyAlignment="1" applyProtection="1">
      <alignment horizontal="distributed" vertical="center" indent="1"/>
    </xf>
    <xf numFmtId="38" fontId="14" fillId="0" borderId="108" xfId="1" applyFont="1" applyFill="1" applyBorder="1" applyAlignment="1" applyProtection="1">
      <alignment horizontal="center" vertical="center"/>
    </xf>
    <xf numFmtId="38" fontId="14" fillId="0" borderId="28" xfId="1" applyFont="1" applyFill="1" applyBorder="1" applyAlignment="1" applyProtection="1">
      <alignment horizontal="center" vertical="center"/>
    </xf>
    <xf numFmtId="38" fontId="14" fillId="0" borderId="1" xfId="1" applyFont="1" applyFill="1" applyBorder="1" applyAlignment="1" applyProtection="1">
      <alignment horizontal="distributed" vertical="center" indent="1"/>
    </xf>
    <xf numFmtId="38" fontId="14" fillId="0" borderId="2" xfId="1" applyFont="1" applyFill="1" applyBorder="1" applyAlignment="1" applyProtection="1">
      <alignment horizontal="distributed" vertical="center" indent="1"/>
    </xf>
    <xf numFmtId="38" fontId="14" fillId="0" borderId="14" xfId="1" applyFont="1" applyFill="1" applyBorder="1" applyAlignment="1" applyProtection="1">
      <alignment horizontal="distributed" vertical="center" indent="1"/>
    </xf>
    <xf numFmtId="38" fontId="14" fillId="0" borderId="111" xfId="1" applyFont="1" applyFill="1" applyBorder="1" applyAlignment="1" applyProtection="1">
      <alignment vertical="center"/>
    </xf>
    <xf numFmtId="38" fontId="14" fillId="0" borderId="112" xfId="1" applyFont="1" applyFill="1" applyBorder="1" applyAlignment="1" applyProtection="1">
      <alignment vertical="center"/>
    </xf>
    <xf numFmtId="38" fontId="14" fillId="0" borderId="99" xfId="1" applyFont="1" applyFill="1" applyBorder="1" applyAlignment="1" applyProtection="1">
      <alignment horizontal="right" vertical="center"/>
    </xf>
    <xf numFmtId="38" fontId="14" fillId="0" borderId="27" xfId="1" applyFont="1" applyFill="1" applyBorder="1" applyAlignment="1" applyProtection="1">
      <alignment horizontal="right" vertical="center"/>
    </xf>
    <xf numFmtId="178" fontId="14" fillId="0" borderId="24" xfId="1" applyNumberFormat="1" applyFont="1" applyFill="1" applyBorder="1" applyAlignment="1" applyProtection="1">
      <alignment vertical="center"/>
    </xf>
    <xf numFmtId="38" fontId="14" fillId="0" borderId="13" xfId="1" applyFont="1" applyFill="1" applyBorder="1" applyAlignment="1" applyProtection="1">
      <alignment horizontal="right" vertical="center" shrinkToFit="1"/>
    </xf>
    <xf numFmtId="38" fontId="14" fillId="3" borderId="24" xfId="1" applyFont="1" applyFill="1" applyBorder="1" applyAlignment="1" applyProtection="1">
      <alignment vertical="center" shrinkToFit="1"/>
      <protection locked="0"/>
    </xf>
    <xf numFmtId="38" fontId="14" fillId="0" borderId="100" xfId="1" applyFont="1" applyFill="1" applyBorder="1" applyAlignment="1" applyProtection="1">
      <alignment horizontal="left" vertical="center" shrinkToFit="1"/>
    </xf>
    <xf numFmtId="38" fontId="14" fillId="0" borderId="24" xfId="1" applyFont="1" applyFill="1" applyBorder="1" applyAlignment="1" applyProtection="1">
      <alignment horizontal="left" vertical="center" shrinkToFit="1"/>
    </xf>
    <xf numFmtId="38" fontId="14" fillId="0" borderId="113" xfId="1" applyFont="1" applyFill="1" applyBorder="1" applyAlignment="1" applyProtection="1">
      <alignment horizontal="distributed" vertical="center" indent="1"/>
    </xf>
    <xf numFmtId="38" fontId="14" fillId="0" borderId="114" xfId="1" applyFont="1" applyFill="1" applyBorder="1" applyAlignment="1" applyProtection="1">
      <alignment horizontal="distributed" vertical="center" indent="1"/>
    </xf>
    <xf numFmtId="38" fontId="14" fillId="0" borderId="115" xfId="1" applyFont="1" applyFill="1" applyBorder="1" applyAlignment="1" applyProtection="1">
      <alignment horizontal="right" vertical="center"/>
    </xf>
    <xf numFmtId="180" fontId="14" fillId="0" borderId="0" xfId="1" applyNumberFormat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 shrinkToFit="1"/>
    </xf>
    <xf numFmtId="38" fontId="14" fillId="3" borderId="130" xfId="1" applyFont="1" applyFill="1" applyBorder="1" applyAlignment="1" applyProtection="1">
      <alignment vertical="center" shrinkToFit="1"/>
      <protection locked="0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horizontal="center" vertical="center"/>
    </xf>
    <xf numFmtId="38" fontId="14" fillId="0" borderId="89" xfId="1" applyFont="1" applyFill="1" applyBorder="1" applyAlignment="1" applyProtection="1">
      <alignment horizontal="distributed" vertical="center" indent="1"/>
    </xf>
    <xf numFmtId="38" fontId="14" fillId="0" borderId="90" xfId="1" applyFont="1" applyFill="1" applyBorder="1" applyAlignment="1" applyProtection="1">
      <alignment horizontal="distributed" vertical="center" indent="1"/>
    </xf>
    <xf numFmtId="38" fontId="14" fillId="0" borderId="91" xfId="1" applyFont="1" applyFill="1" applyBorder="1" applyAlignment="1" applyProtection="1">
      <alignment horizontal="right" vertical="center" indent="2"/>
    </xf>
    <xf numFmtId="38" fontId="14" fillId="0" borderId="13" xfId="1" applyFont="1" applyFill="1" applyBorder="1" applyAlignment="1" applyProtection="1">
      <alignment horizontal="right" vertical="center" indent="2"/>
    </xf>
    <xf numFmtId="38" fontId="14" fillId="0" borderId="95" xfId="1" applyFont="1" applyFill="1" applyBorder="1" applyAlignment="1" applyProtection="1">
      <alignment horizontal="right" vertical="center" indent="2"/>
    </xf>
    <xf numFmtId="38" fontId="14" fillId="0" borderId="6" xfId="1" applyFont="1" applyFill="1" applyBorder="1" applyAlignment="1" applyProtection="1">
      <alignment horizontal="center" shrinkToFit="1"/>
    </xf>
    <xf numFmtId="38" fontId="14" fillId="0" borderId="6" xfId="1" applyFont="1" applyFill="1" applyBorder="1" applyAlignment="1" applyProtection="1"/>
    <xf numFmtId="38" fontId="14" fillId="0" borderId="0" xfId="1" applyFont="1" applyFill="1" applyBorder="1" applyAlignment="1" applyProtection="1">
      <alignment horizontal="right"/>
    </xf>
    <xf numFmtId="38" fontId="14" fillId="0" borderId="11" xfId="1" applyFont="1" applyFill="1" applyBorder="1" applyAlignment="1" applyProtection="1">
      <alignment horizontal="right" vertical="center"/>
    </xf>
    <xf numFmtId="38" fontId="14" fillId="0" borderId="101" xfId="1" applyFont="1" applyFill="1" applyBorder="1" applyAlignment="1" applyProtection="1">
      <alignment horizontal="right" vertical="center"/>
    </xf>
    <xf numFmtId="38" fontId="14" fillId="0" borderId="102" xfId="1" applyFont="1" applyFill="1" applyBorder="1" applyAlignment="1" applyProtection="1">
      <alignment horizontal="right" vertical="center"/>
    </xf>
    <xf numFmtId="38" fontId="14" fillId="0" borderId="29" xfId="1" applyFont="1" applyFill="1" applyBorder="1" applyAlignment="1" applyProtection="1">
      <alignment horizontal="left" vertical="center" indent="1" shrinkToFit="1"/>
    </xf>
    <xf numFmtId="38" fontId="14" fillId="0" borderId="98" xfId="1" applyFont="1" applyFill="1" applyBorder="1" applyAlignment="1" applyProtection="1">
      <alignment horizontal="right" vertical="center"/>
    </xf>
    <xf numFmtId="180" fontId="14" fillId="0" borderId="6" xfId="1" applyNumberFormat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horizontal="right" vertical="center" shrinkToFit="1"/>
    </xf>
    <xf numFmtId="38" fontId="14" fillId="3" borderId="6" xfId="1" applyFont="1" applyFill="1" applyBorder="1" applyAlignment="1" applyProtection="1">
      <alignment vertical="center" shrinkToFit="1"/>
      <protection locked="0"/>
    </xf>
    <xf numFmtId="38" fontId="14" fillId="0" borderId="88" xfId="1" applyFont="1" applyFill="1" applyBorder="1" applyAlignment="1" applyProtection="1">
      <alignment horizontal="left" vertical="center" shrinkToFit="1"/>
    </xf>
    <xf numFmtId="38" fontId="14" fillId="0" borderId="8" xfId="1" applyFont="1" applyFill="1" applyBorder="1" applyAlignment="1" applyProtection="1">
      <alignment horizontal="left" vertical="center" shrinkToFit="1"/>
    </xf>
    <xf numFmtId="38" fontId="14" fillId="3" borderId="27" xfId="1" applyFont="1" applyFill="1" applyBorder="1" applyAlignment="1" applyProtection="1">
      <alignment vertical="center" shrinkToFit="1"/>
      <protection locked="0"/>
    </xf>
    <xf numFmtId="38" fontId="14" fillId="0" borderId="109" xfId="1" applyFont="1" applyFill="1" applyBorder="1" applyAlignment="1" applyProtection="1">
      <alignment horizontal="right" vertical="center"/>
    </xf>
    <xf numFmtId="38" fontId="14" fillId="0" borderId="110" xfId="1" applyFont="1" applyFill="1" applyBorder="1" applyAlignment="1" applyProtection="1">
      <alignment horizontal="right" vertical="center"/>
    </xf>
    <xf numFmtId="38" fontId="14" fillId="0" borderId="99" xfId="1" applyFont="1" applyFill="1" applyBorder="1" applyAlignment="1" applyProtection="1">
      <alignment horizontal="right" vertical="center" indent="2"/>
    </xf>
    <xf numFmtId="38" fontId="14" fillId="0" borderId="27" xfId="1" applyFont="1" applyFill="1" applyBorder="1" applyAlignment="1" applyProtection="1">
      <alignment horizontal="right" vertical="center" indent="2"/>
    </xf>
    <xf numFmtId="38" fontId="14" fillId="0" borderId="105" xfId="1" applyFont="1" applyFill="1" applyBorder="1" applyAlignment="1" applyProtection="1">
      <alignment horizontal="right" vertical="center" indent="2"/>
    </xf>
    <xf numFmtId="38" fontId="14" fillId="0" borderId="106" xfId="1" applyFont="1" applyFill="1" applyBorder="1" applyAlignment="1" applyProtection="1">
      <alignment horizontal="right" vertical="center"/>
    </xf>
    <xf numFmtId="38" fontId="14" fillId="0" borderId="107" xfId="1" applyFont="1" applyFill="1" applyBorder="1" applyAlignment="1" applyProtection="1">
      <alignment horizontal="right" vertical="center"/>
    </xf>
    <xf numFmtId="38" fontId="14" fillId="0" borderId="83" xfId="1" applyFont="1" applyFill="1" applyBorder="1" applyAlignment="1" applyProtection="1">
      <alignment horizontal="distributed" vertical="center" indent="1"/>
    </xf>
    <xf numFmtId="38" fontId="14" fillId="0" borderId="84" xfId="1" applyFont="1" applyFill="1" applyBorder="1" applyAlignment="1" applyProtection="1">
      <alignment horizontal="distributed" vertical="center" indent="1"/>
    </xf>
    <xf numFmtId="38" fontId="14" fillId="3" borderId="85" xfId="1" applyFont="1" applyFill="1" applyBorder="1" applyAlignment="1" applyProtection="1">
      <alignment horizontal="right" vertical="center" shrinkToFit="1"/>
      <protection locked="0"/>
    </xf>
    <xf numFmtId="38" fontId="14" fillId="3" borderId="86" xfId="1" applyFont="1" applyFill="1" applyBorder="1" applyAlignment="1" applyProtection="1">
      <alignment horizontal="right" vertical="center" shrinkToFit="1"/>
      <protection locked="0"/>
    </xf>
    <xf numFmtId="38" fontId="14" fillId="3" borderId="87" xfId="1" applyFont="1" applyFill="1" applyBorder="1" applyAlignment="1" applyProtection="1">
      <alignment horizontal="right" vertical="center" shrinkToFit="1"/>
      <protection locked="0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38" fontId="14" fillId="0" borderId="88" xfId="1" applyFont="1" applyFill="1" applyBorder="1" applyAlignment="1" applyProtection="1">
      <alignment horizontal="center" vertical="center"/>
    </xf>
    <xf numFmtId="38" fontId="14" fillId="3" borderId="127" xfId="1" applyFont="1" applyFill="1" applyBorder="1" applyAlignment="1" applyProtection="1">
      <alignment horizontal="right" vertical="center" shrinkToFit="1"/>
      <protection locked="0"/>
    </xf>
    <xf numFmtId="38" fontId="14" fillId="3" borderId="128" xfId="1" applyFont="1" applyFill="1" applyBorder="1" applyAlignment="1" applyProtection="1">
      <alignment horizontal="right" vertical="center" shrinkToFit="1"/>
      <protection locked="0"/>
    </xf>
    <xf numFmtId="38" fontId="14" fillId="3" borderId="129" xfId="1" applyFont="1" applyFill="1" applyBorder="1" applyAlignment="1" applyProtection="1">
      <alignment horizontal="right" vertical="center" shrinkToFit="1"/>
      <protection locked="0"/>
    </xf>
    <xf numFmtId="38" fontId="14" fillId="0" borderId="92" xfId="1" applyFont="1" applyFill="1" applyBorder="1" applyAlignment="1" applyProtection="1">
      <alignment horizontal="center" vertical="center" textRotation="255" shrinkToFit="1"/>
    </xf>
    <xf numFmtId="38" fontId="14" fillId="0" borderId="74" xfId="1" applyFont="1" applyFill="1" applyBorder="1" applyAlignment="1" applyProtection="1">
      <alignment horizontal="center" vertical="center" textRotation="255" shrinkToFit="1"/>
    </xf>
    <xf numFmtId="38" fontId="14" fillId="0" borderId="93" xfId="1" applyFont="1" applyFill="1" applyBorder="1" applyAlignment="1" applyProtection="1">
      <alignment horizontal="center" vertical="center" textRotation="255" shrinkToFit="1"/>
    </xf>
    <xf numFmtId="38" fontId="14" fillId="0" borderId="94" xfId="1" applyFont="1" applyFill="1" applyBorder="1" applyAlignment="1" applyProtection="1">
      <alignment horizontal="distributed" vertical="center" indent="1"/>
    </xf>
    <xf numFmtId="38" fontId="14" fillId="0" borderId="91" xfId="1" applyFont="1" applyFill="1" applyBorder="1" applyAlignment="1" applyProtection="1">
      <alignment horizontal="right" vertical="center"/>
    </xf>
    <xf numFmtId="180" fontId="14" fillId="0" borderId="13" xfId="1" applyNumberFormat="1" applyFont="1" applyFill="1" applyBorder="1" applyAlignment="1" applyProtection="1">
      <alignment vertical="center"/>
    </xf>
    <xf numFmtId="38" fontId="14" fillId="3" borderId="13" xfId="1" applyFont="1" applyFill="1" applyBorder="1" applyAlignment="1" applyProtection="1">
      <alignment vertical="center" shrinkToFit="1"/>
      <protection locked="0"/>
    </xf>
    <xf numFmtId="38" fontId="14" fillId="0" borderId="95" xfId="1" applyFont="1" applyFill="1" applyBorder="1" applyAlignment="1" applyProtection="1">
      <alignment horizontal="left" vertical="center" shrinkToFit="1"/>
    </xf>
    <xf numFmtId="38" fontId="14" fillId="0" borderId="33" xfId="1" applyFont="1" applyFill="1" applyBorder="1" applyAlignment="1" applyProtection="1">
      <alignment horizontal="left" vertical="center" shrinkToFit="1"/>
    </xf>
    <xf numFmtId="38" fontId="14" fillId="0" borderId="26" xfId="1" applyFont="1" applyFill="1" applyBorder="1" applyAlignment="1" applyProtection="1">
      <alignment horizontal="left" vertical="center" indent="1" shrinkToFit="1"/>
    </xf>
    <xf numFmtId="38" fontId="14" fillId="0" borderId="96" xfId="1" applyFont="1" applyFill="1" applyBorder="1" applyAlignment="1" applyProtection="1">
      <alignment horizontal="right" vertical="center"/>
    </xf>
    <xf numFmtId="38" fontId="14" fillId="0" borderId="97" xfId="1" applyFont="1" applyFill="1" applyBorder="1" applyAlignment="1" applyProtection="1">
      <alignment horizontal="left" vertical="center" indent="1" shrinkToFit="1"/>
    </xf>
    <xf numFmtId="180" fontId="14" fillId="3" borderId="2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140" xfId="1" applyFont="1" applyFill="1" applyBorder="1" applyAlignment="1" applyProtection="1">
      <alignment horizontal="right" vertical="center" shrinkToFit="1"/>
    </xf>
    <xf numFmtId="178" fontId="14" fillId="3" borderId="2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77" xfId="1" applyFont="1" applyFill="1" applyBorder="1" applyAlignment="1" applyProtection="1">
      <alignment horizontal="right" vertical="center"/>
    </xf>
    <xf numFmtId="38" fontId="14" fillId="0" borderId="78" xfId="1" applyFont="1" applyFill="1" applyBorder="1" applyAlignment="1" applyProtection="1">
      <alignment horizontal="right" vertical="center"/>
    </xf>
    <xf numFmtId="38" fontId="14" fillId="0" borderId="18" xfId="1" applyFont="1" applyFill="1" applyBorder="1" applyAlignment="1" applyProtection="1">
      <alignment horizontal="center" vertical="center" shrinkToFit="1"/>
    </xf>
    <xf numFmtId="38" fontId="14" fillId="0" borderId="79" xfId="1" applyFont="1" applyFill="1" applyBorder="1" applyAlignment="1" applyProtection="1">
      <alignment horizontal="right" vertical="center"/>
    </xf>
    <xf numFmtId="180" fontId="14" fillId="3" borderId="80" xfId="1" applyNumberFormat="1" applyFont="1" applyFill="1" applyBorder="1" applyAlignment="1" applyProtection="1">
      <alignment vertical="center" shrinkToFit="1"/>
      <protection locked="0"/>
    </xf>
    <xf numFmtId="38" fontId="14" fillId="0" borderId="148" xfId="1" applyFont="1" applyFill="1" applyBorder="1" applyAlignment="1" applyProtection="1">
      <alignment horizontal="right" vertical="center" shrinkToFit="1"/>
    </xf>
    <xf numFmtId="178" fontId="14" fillId="3" borderId="16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81" xfId="1" applyFont="1" applyFill="1" applyBorder="1" applyAlignment="1" applyProtection="1">
      <alignment horizontal="right" vertical="center"/>
    </xf>
    <xf numFmtId="38" fontId="14" fillId="0" borderId="82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37" fillId="0" borderId="11" xfId="1" applyFont="1" applyFill="1" applyBorder="1" applyAlignment="1" applyProtection="1">
      <alignment horizontal="center" vertical="center"/>
    </xf>
    <xf numFmtId="180" fontId="14" fillId="4" borderId="11" xfId="1" applyNumberFormat="1" applyFont="1" applyFill="1" applyBorder="1" applyAlignment="1" applyProtection="1">
      <alignment horizontal="right" vertical="center" shrinkToFit="1"/>
    </xf>
    <xf numFmtId="180" fontId="14" fillId="4" borderId="34" xfId="1" applyNumberFormat="1" applyFont="1" applyFill="1" applyBorder="1" applyAlignment="1" applyProtection="1">
      <alignment horizontal="right" vertical="center" shrinkToFit="1"/>
    </xf>
    <xf numFmtId="38" fontId="14" fillId="0" borderId="33" xfId="1" applyFont="1" applyFill="1" applyBorder="1" applyAlignment="1" applyProtection="1">
      <alignment horizontal="left" vertical="center"/>
    </xf>
    <xf numFmtId="38" fontId="14" fillId="0" borderId="11" xfId="1" applyFont="1" applyFill="1" applyBorder="1" applyAlignment="1" applyProtection="1">
      <alignment horizontal="left" vertical="center"/>
    </xf>
    <xf numFmtId="38" fontId="37" fillId="0" borderId="71" xfId="1" applyFont="1" applyFill="1" applyBorder="1" applyAlignment="1" applyProtection="1">
      <alignment horizontal="center" vertical="center"/>
    </xf>
    <xf numFmtId="178" fontId="37" fillId="0" borderId="44" xfId="1" applyNumberFormat="1" applyFont="1" applyFill="1" applyBorder="1" applyAlignment="1" applyProtection="1">
      <alignment horizontal="right" vertical="center"/>
    </xf>
    <xf numFmtId="178" fontId="37" fillId="0" borderId="7" xfId="1" applyNumberFormat="1" applyFont="1" applyFill="1" applyBorder="1" applyAlignment="1" applyProtection="1">
      <alignment horizontal="right" vertical="center"/>
    </xf>
    <xf numFmtId="38" fontId="37" fillId="0" borderId="8" xfId="1" applyFont="1" applyFill="1" applyBorder="1" applyAlignment="1" applyProtection="1">
      <alignment horizontal="left" vertical="center"/>
    </xf>
    <xf numFmtId="38" fontId="37" fillId="0" borderId="44" xfId="1" applyFont="1" applyFill="1" applyBorder="1" applyAlignment="1" applyProtection="1">
      <alignment horizontal="left" vertical="center"/>
    </xf>
    <xf numFmtId="38" fontId="14" fillId="0" borderId="34" xfId="1" applyFont="1" applyFill="1" applyBorder="1" applyAlignment="1" applyProtection="1">
      <alignment horizontal="center" vertical="center" shrinkToFit="1"/>
    </xf>
    <xf numFmtId="38" fontId="14" fillId="0" borderId="13" xfId="1" applyFont="1" applyFill="1" applyBorder="1" applyAlignment="1" applyProtection="1">
      <alignment horizontal="center" vertical="center" shrinkToFit="1"/>
    </xf>
    <xf numFmtId="38" fontId="14" fillId="0" borderId="33" xfId="1" applyFont="1" applyFill="1" applyBorder="1" applyAlignment="1" applyProtection="1">
      <alignment horizontal="center" vertical="center" shrinkToFit="1"/>
    </xf>
    <xf numFmtId="180" fontId="14" fillId="0" borderId="1" xfId="1" applyNumberFormat="1" applyFont="1" applyFill="1" applyBorder="1" applyAlignment="1" applyProtection="1">
      <alignment vertical="center"/>
    </xf>
    <xf numFmtId="180" fontId="14" fillId="0" borderId="2" xfId="1" applyNumberFormat="1" applyFont="1" applyFill="1" applyBorder="1" applyAlignment="1" applyProtection="1">
      <alignment vertical="center"/>
    </xf>
    <xf numFmtId="38" fontId="14" fillId="0" borderId="2" xfId="1" applyFont="1" applyFill="1" applyBorder="1" applyAlignment="1" applyProtection="1">
      <alignment horizontal="left" vertical="center"/>
    </xf>
    <xf numFmtId="38" fontId="14" fillId="0" borderId="3" xfId="1" applyFont="1" applyFill="1" applyBorder="1" applyAlignment="1" applyProtection="1">
      <alignment horizontal="left" vertical="center"/>
    </xf>
    <xf numFmtId="38" fontId="14" fillId="0" borderId="138" xfId="1" applyFont="1" applyFill="1" applyBorder="1" applyAlignment="1" applyProtection="1">
      <alignment horizontal="left" vertical="center"/>
    </xf>
    <xf numFmtId="38" fontId="14" fillId="0" borderId="139" xfId="1" applyFont="1" applyFill="1" applyBorder="1" applyAlignment="1" applyProtection="1">
      <alignment horizontal="left" vertical="center"/>
    </xf>
    <xf numFmtId="178" fontId="14" fillId="4" borderId="1" xfId="1" applyNumberFormat="1" applyFont="1" applyFill="1" applyBorder="1" applyAlignment="1" applyProtection="1">
      <alignment vertical="center" shrinkToFit="1"/>
    </xf>
    <xf numFmtId="178" fontId="14" fillId="4" borderId="2" xfId="1" applyNumberFormat="1" applyFont="1" applyFill="1" applyBorder="1" applyAlignment="1" applyProtection="1">
      <alignment vertical="center" shrinkToFit="1"/>
    </xf>
    <xf numFmtId="38" fontId="14" fillId="0" borderId="138" xfId="1" applyFont="1" applyFill="1" applyBorder="1" applyAlignment="1" applyProtection="1">
      <alignment vertical="center"/>
    </xf>
    <xf numFmtId="38" fontId="14" fillId="0" borderId="139" xfId="1" applyFont="1" applyFill="1" applyBorder="1" applyAlignment="1" applyProtection="1">
      <alignment vertical="center"/>
    </xf>
    <xf numFmtId="180" fontId="14" fillId="0" borderId="137" xfId="1" applyNumberFormat="1" applyFont="1" applyFill="1" applyBorder="1" applyAlignment="1" applyProtection="1">
      <alignment vertical="center"/>
    </xf>
    <xf numFmtId="180" fontId="14" fillId="0" borderId="138" xfId="1" applyNumberFormat="1" applyFont="1" applyFill="1" applyBorder="1" applyAlignment="1" applyProtection="1">
      <alignment vertical="center"/>
    </xf>
    <xf numFmtId="178" fontId="14" fillId="4" borderId="137" xfId="1" applyNumberFormat="1" applyFont="1" applyFill="1" applyBorder="1" applyAlignment="1" applyProtection="1">
      <alignment vertical="center" shrinkToFit="1"/>
    </xf>
    <xf numFmtId="178" fontId="14" fillId="4" borderId="138" xfId="1" applyNumberFormat="1" applyFont="1" applyFill="1" applyBorder="1" applyAlignment="1" applyProtection="1">
      <alignment vertical="center" shrinkToFit="1"/>
    </xf>
    <xf numFmtId="38" fontId="14" fillId="0" borderId="72" xfId="1" applyFont="1" applyFill="1" applyBorder="1" applyAlignment="1" applyProtection="1">
      <alignment horizontal="center" vertical="center" wrapText="1"/>
    </xf>
    <xf numFmtId="38" fontId="14" fillId="0" borderId="73" xfId="1" applyFont="1" applyFill="1" applyBorder="1" applyAlignment="1" applyProtection="1">
      <alignment horizontal="center" vertical="center" wrapText="1"/>
    </xf>
    <xf numFmtId="38" fontId="14" fillId="0" borderId="74" xfId="1" applyFont="1" applyFill="1" applyBorder="1" applyAlignment="1" applyProtection="1">
      <alignment horizontal="center" vertical="center" wrapText="1"/>
    </xf>
    <xf numFmtId="38" fontId="14" fillId="0" borderId="75" xfId="1" applyFont="1" applyFill="1" applyBorder="1" applyAlignment="1" applyProtection="1">
      <alignment horizontal="center" vertical="center" wrapText="1"/>
    </xf>
    <xf numFmtId="38" fontId="14" fillId="0" borderId="15" xfId="1" applyFont="1" applyFill="1" applyBorder="1" applyAlignment="1" applyProtection="1">
      <alignment horizontal="distributed" vertical="center" indent="1" shrinkToFit="1"/>
    </xf>
    <xf numFmtId="38" fontId="14" fillId="0" borderId="76" xfId="1" applyFont="1" applyFill="1" applyBorder="1" applyAlignment="1" applyProtection="1">
      <alignment horizontal="right" vertical="center"/>
    </xf>
    <xf numFmtId="38" fontId="14" fillId="0" borderId="12" xfId="1" applyFont="1" applyFill="1" applyBorder="1" applyAlignment="1" applyProtection="1">
      <alignment horizontal="center" vertical="center"/>
    </xf>
    <xf numFmtId="38" fontId="14" fillId="3" borderId="12" xfId="1" applyFont="1" applyFill="1" applyBorder="1" applyAlignment="1" applyProtection="1">
      <alignment horizontal="center" vertical="center" shrinkToFit="1"/>
      <protection locked="0"/>
    </xf>
    <xf numFmtId="38" fontId="14" fillId="3" borderId="11" xfId="1" applyFont="1" applyFill="1" applyBorder="1" applyAlignment="1" applyProtection="1">
      <alignment horizontal="center" vertical="center" shrinkToFit="1"/>
      <protection locked="0"/>
    </xf>
    <xf numFmtId="38" fontId="14" fillId="0" borderId="44" xfId="1" applyFont="1" applyFill="1" applyBorder="1" applyAlignment="1" applyProtection="1">
      <alignment horizontal="center" vertical="center"/>
    </xf>
    <xf numFmtId="38" fontId="14" fillId="3" borderId="44" xfId="1" applyFont="1" applyFill="1" applyBorder="1" applyAlignment="1" applyProtection="1">
      <alignment horizontal="center" vertical="center" shrinkToFit="1"/>
      <protection locked="0"/>
    </xf>
    <xf numFmtId="38" fontId="14" fillId="0" borderId="41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vertical="center" wrapText="1"/>
    </xf>
    <xf numFmtId="0" fontId="7" fillId="0" borderId="11" xfId="1" applyNumberFormat="1" applyFont="1" applyFill="1" applyBorder="1" applyAlignment="1" applyProtection="1">
      <alignment horizontal="left" vertical="center" indent="3"/>
    </xf>
    <xf numFmtId="38" fontId="7" fillId="3" borderId="11" xfId="1" applyFont="1" applyFill="1" applyBorder="1" applyAlignment="1" applyProtection="1">
      <alignment horizontal="center" vertical="center" shrinkToFit="1"/>
      <protection locked="0"/>
    </xf>
    <xf numFmtId="38" fontId="14" fillId="3" borderId="134" xfId="1" applyFont="1" applyFill="1" applyBorder="1" applyAlignment="1" applyProtection="1">
      <alignment horizontal="right" vertical="center" shrinkToFit="1"/>
      <protection locked="0"/>
    </xf>
    <xf numFmtId="38" fontId="14" fillId="3" borderId="135" xfId="1" applyFont="1" applyFill="1" applyBorder="1" applyAlignment="1" applyProtection="1">
      <alignment horizontal="right" vertical="center" shrinkToFit="1"/>
      <protection locked="0"/>
    </xf>
    <xf numFmtId="38" fontId="14" fillId="3" borderId="136" xfId="1" applyFont="1" applyFill="1" applyBorder="1" applyAlignment="1" applyProtection="1">
      <alignment horizontal="right" vertical="center" shrinkToFit="1"/>
      <protection locked="0"/>
    </xf>
    <xf numFmtId="38" fontId="14" fillId="3" borderId="131" xfId="1" applyFont="1" applyFill="1" applyBorder="1" applyAlignment="1" applyProtection="1">
      <alignment horizontal="right" vertical="center" shrinkToFit="1"/>
      <protection locked="0"/>
    </xf>
    <xf numFmtId="38" fontId="14" fillId="3" borderId="132" xfId="1" applyFont="1" applyFill="1" applyBorder="1" applyAlignment="1" applyProtection="1">
      <alignment horizontal="right" vertical="center" shrinkToFit="1"/>
      <protection locked="0"/>
    </xf>
    <xf numFmtId="38" fontId="14" fillId="3" borderId="133" xfId="1" applyFont="1" applyFill="1" applyBorder="1" applyAlignment="1" applyProtection="1">
      <alignment horizontal="right" vertical="center" shrinkToFit="1"/>
      <protection locked="0"/>
    </xf>
    <xf numFmtId="38" fontId="37" fillId="0" borderId="71" xfId="1" applyFont="1" applyFill="1" applyBorder="1" applyAlignment="1" applyProtection="1">
      <alignment horizontal="center" vertical="center" wrapText="1"/>
    </xf>
    <xf numFmtId="178" fontId="14" fillId="0" borderId="1" xfId="1" applyNumberFormat="1" applyFont="1" applyFill="1" applyBorder="1" applyAlignment="1" applyProtection="1">
      <alignment horizontal="center" vertical="center"/>
    </xf>
    <xf numFmtId="178" fontId="14" fillId="0" borderId="2" xfId="1" applyNumberFormat="1" applyFont="1" applyFill="1" applyBorder="1" applyAlignment="1" applyProtection="1">
      <alignment horizontal="center" vertical="center"/>
    </xf>
    <xf numFmtId="178" fontId="14" fillId="0" borderId="7" xfId="1" applyNumberFormat="1" applyFont="1" applyFill="1" applyBorder="1" applyAlignment="1" applyProtection="1">
      <alignment horizontal="center" vertical="center"/>
    </xf>
    <xf numFmtId="178" fontId="14" fillId="0" borderId="6" xfId="1" applyNumberFormat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left" vertical="center"/>
    </xf>
    <xf numFmtId="38" fontId="14" fillId="0" borderId="8" xfId="1" applyFont="1" applyFill="1" applyBorder="1" applyAlignment="1" applyProtection="1">
      <alignment horizontal="left" vertical="center"/>
    </xf>
    <xf numFmtId="180" fontId="14" fillId="0" borderId="24" xfId="1" applyNumberFormat="1" applyFont="1" applyFill="1" applyBorder="1" applyAlignment="1" applyProtection="1">
      <alignment vertical="center"/>
    </xf>
    <xf numFmtId="38" fontId="14" fillId="3" borderId="85" xfId="1" applyNumberFormat="1" applyFont="1" applyFill="1" applyBorder="1" applyAlignment="1" applyProtection="1">
      <alignment horizontal="right" vertical="center" shrinkToFit="1"/>
      <protection locked="0"/>
    </xf>
    <xf numFmtId="38" fontId="14" fillId="3" borderId="86" xfId="1" applyNumberFormat="1" applyFont="1" applyFill="1" applyBorder="1" applyAlignment="1" applyProtection="1">
      <alignment horizontal="right" vertical="center" shrinkToFit="1"/>
      <protection locked="0"/>
    </xf>
    <xf numFmtId="38" fontId="14" fillId="3" borderId="87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116" xfId="1" applyFont="1" applyFill="1" applyBorder="1" applyAlignment="1" applyProtection="1">
      <alignment horizontal="right" vertical="center"/>
    </xf>
    <xf numFmtId="38" fontId="14" fillId="0" borderId="117" xfId="1" applyFont="1" applyFill="1" applyBorder="1" applyAlignment="1" applyProtection="1">
      <alignment horizontal="right" vertical="center"/>
    </xf>
    <xf numFmtId="38" fontId="14" fillId="0" borderId="118" xfId="1" applyFont="1" applyFill="1" applyBorder="1" applyAlignment="1" applyProtection="1">
      <alignment horizontal="right" vertical="center"/>
    </xf>
    <xf numFmtId="38" fontId="14" fillId="3" borderId="80" xfId="1" applyNumberFormat="1" applyFont="1" applyFill="1" applyBorder="1" applyAlignment="1" applyProtection="1">
      <alignment vertical="center" shrinkToFit="1"/>
      <protection locked="0"/>
    </xf>
    <xf numFmtId="180" fontId="14" fillId="0" borderId="142" xfId="1" applyNumberFormat="1" applyFont="1" applyFill="1" applyBorder="1" applyAlignment="1" applyProtection="1">
      <alignment vertical="center"/>
    </xf>
    <xf numFmtId="180" fontId="14" fillId="0" borderId="140" xfId="1" applyNumberFormat="1" applyFont="1" applyFill="1" applyBorder="1" applyAlignment="1" applyProtection="1">
      <alignment vertical="center"/>
    </xf>
    <xf numFmtId="38" fontId="14" fillId="0" borderId="140" xfId="1" applyFont="1" applyFill="1" applyBorder="1" applyAlignment="1" applyProtection="1">
      <alignment horizontal="left" vertical="center"/>
    </xf>
    <xf numFmtId="38" fontId="14" fillId="0" borderId="141" xfId="1" applyFont="1" applyFill="1" applyBorder="1" applyAlignment="1" applyProtection="1">
      <alignment horizontal="left" vertical="center"/>
    </xf>
    <xf numFmtId="178" fontId="14" fillId="3" borderId="1" xfId="1" applyNumberFormat="1" applyFont="1" applyFill="1" applyBorder="1" applyAlignment="1" applyProtection="1">
      <alignment vertical="center" shrinkToFit="1"/>
      <protection locked="0"/>
    </xf>
    <xf numFmtId="178" fontId="14" fillId="3" borderId="2" xfId="1" applyNumberFormat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8"/>
  <sheetViews>
    <sheetView tabSelected="1" view="pageBreakPreview" zoomScaleNormal="100" zoomScaleSheetLayoutView="100" workbookViewId="0">
      <selection activeCell="V3" sqref="V3:Y4"/>
    </sheetView>
  </sheetViews>
  <sheetFormatPr defaultColWidth="9" defaultRowHeight="13.5"/>
  <cols>
    <col min="1" max="101" width="3.125" style="100" customWidth="1"/>
    <col min="102" max="16384" width="9" style="100"/>
  </cols>
  <sheetData>
    <row r="1" spans="1:59" s="82" customFormat="1" ht="20.100000000000001" customHeight="1">
      <c r="A1" s="79" t="s">
        <v>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1"/>
      <c r="AC1" s="83"/>
      <c r="AD1" s="84" t="s">
        <v>57</v>
      </c>
      <c r="AE1" s="85" t="s">
        <v>148</v>
      </c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</row>
    <row r="2" spans="1:59" s="82" customFormat="1" ht="20.100000000000001" customHeight="1">
      <c r="A2" s="87"/>
      <c r="B2" s="88"/>
      <c r="C2" s="88"/>
      <c r="D2" s="88"/>
      <c r="E2" s="88"/>
      <c r="F2" s="88"/>
      <c r="G2" s="88"/>
      <c r="H2" s="88"/>
      <c r="I2" s="88"/>
      <c r="J2" s="89"/>
      <c r="K2" s="89"/>
      <c r="L2" s="89"/>
      <c r="M2" s="89"/>
      <c r="R2" s="89"/>
      <c r="S2" s="89"/>
      <c r="T2" s="89"/>
      <c r="U2" s="89"/>
      <c r="V2" s="180" t="s">
        <v>0</v>
      </c>
      <c r="W2" s="180"/>
      <c r="X2" s="180"/>
      <c r="Y2" s="180"/>
      <c r="Z2" s="89"/>
      <c r="AA2" s="90"/>
      <c r="AC2" s="91"/>
      <c r="AD2" s="92"/>
      <c r="AE2" s="92"/>
      <c r="AF2" s="92"/>
      <c r="AG2" s="92"/>
      <c r="AH2" s="92"/>
      <c r="AI2" s="92"/>
      <c r="AJ2" s="92"/>
      <c r="AK2" s="93"/>
      <c r="AL2" s="93"/>
      <c r="AM2" s="93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</row>
    <row r="3" spans="1:59" s="82" customFormat="1" ht="20.100000000000001" customHeight="1">
      <c r="A3" s="87"/>
      <c r="B3" s="88"/>
      <c r="C3" s="88"/>
      <c r="D3" s="88"/>
      <c r="E3" s="88"/>
      <c r="F3" s="88"/>
      <c r="G3" s="88"/>
      <c r="H3" s="88"/>
      <c r="I3" s="88"/>
      <c r="J3" s="94"/>
      <c r="K3" s="94"/>
      <c r="L3" s="94"/>
      <c r="M3" s="94"/>
      <c r="R3" s="94"/>
      <c r="S3" s="94"/>
      <c r="T3" s="94"/>
      <c r="U3" s="94"/>
      <c r="V3" s="185"/>
      <c r="W3" s="185"/>
      <c r="X3" s="185"/>
      <c r="Y3" s="185"/>
      <c r="Z3" s="94"/>
      <c r="AA3" s="90"/>
      <c r="AB3" s="171" t="s">
        <v>149</v>
      </c>
      <c r="AC3" s="172"/>
      <c r="AD3" s="86" t="s">
        <v>57</v>
      </c>
      <c r="AE3" s="86" t="s">
        <v>150</v>
      </c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</row>
    <row r="4" spans="1:59" s="82" customFormat="1" ht="20.100000000000001" customHeight="1">
      <c r="A4" s="87"/>
      <c r="B4" s="88"/>
      <c r="C4" s="88"/>
      <c r="D4" s="88"/>
      <c r="E4" s="88"/>
      <c r="F4" s="88"/>
      <c r="G4" s="88"/>
      <c r="H4" s="88"/>
      <c r="I4" s="88"/>
      <c r="J4" s="94"/>
      <c r="K4" s="94"/>
      <c r="L4" s="94"/>
      <c r="M4" s="94"/>
      <c r="R4" s="94"/>
      <c r="S4" s="94"/>
      <c r="T4" s="94"/>
      <c r="U4" s="94"/>
      <c r="V4" s="185"/>
      <c r="W4" s="185"/>
      <c r="X4" s="185"/>
      <c r="Y4" s="185"/>
      <c r="Z4" s="94"/>
      <c r="AA4" s="90"/>
      <c r="AB4" s="171"/>
      <c r="AC4" s="172"/>
      <c r="AE4" s="86" t="s">
        <v>154</v>
      </c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</row>
    <row r="5" spans="1:59" s="82" customFormat="1" ht="20.100000000000001" customHeight="1">
      <c r="A5" s="87"/>
      <c r="B5" s="88"/>
      <c r="C5" s="88"/>
      <c r="D5" s="88"/>
      <c r="E5" s="88"/>
      <c r="F5" s="88"/>
      <c r="G5" s="88"/>
      <c r="H5" s="88"/>
      <c r="I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90"/>
      <c r="AD5" s="86"/>
      <c r="AE5" s="86" t="s">
        <v>155</v>
      </c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</row>
    <row r="6" spans="1:59" s="82" customFormat="1" ht="20.100000000000001" customHeight="1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U6" s="178" t="s">
        <v>17</v>
      </c>
      <c r="V6" s="179"/>
      <c r="W6" s="179"/>
      <c r="X6" s="186"/>
      <c r="Y6" s="186"/>
      <c r="Z6" s="187"/>
      <c r="AA6" s="95"/>
      <c r="AC6" s="83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6"/>
      <c r="AZ6" s="86"/>
      <c r="BA6" s="86"/>
      <c r="BB6" s="86"/>
      <c r="BC6" s="86"/>
      <c r="BD6" s="86"/>
      <c r="BE6" s="86"/>
      <c r="BF6" s="86"/>
      <c r="BG6" s="86"/>
    </row>
    <row r="7" spans="1:59" s="82" customFormat="1" ht="20.100000000000001" customHeight="1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AA7" s="90"/>
      <c r="AC7" s="83"/>
      <c r="AD7" s="86" t="s">
        <v>57</v>
      </c>
      <c r="AE7" s="86" t="s">
        <v>152</v>
      </c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6"/>
      <c r="AZ7" s="86"/>
      <c r="BA7" s="86"/>
      <c r="BB7" s="86"/>
      <c r="BC7" s="86"/>
      <c r="BD7" s="86"/>
      <c r="BE7" s="86"/>
      <c r="BF7" s="86"/>
      <c r="BG7" s="86"/>
    </row>
    <row r="8" spans="1:59" s="82" customFormat="1" ht="20.100000000000001" customHeight="1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90"/>
      <c r="AC8" s="83"/>
      <c r="AD8" s="86"/>
      <c r="AE8" s="86" t="s">
        <v>151</v>
      </c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6"/>
      <c r="AZ8" s="86"/>
      <c r="BA8" s="86"/>
      <c r="BB8" s="86"/>
      <c r="BC8" s="86"/>
      <c r="BD8" s="86"/>
      <c r="BE8" s="86"/>
      <c r="BF8" s="86"/>
      <c r="BG8" s="86"/>
    </row>
    <row r="9" spans="1:59" s="82" customFormat="1" ht="20.100000000000001" customHeight="1">
      <c r="A9" s="87"/>
      <c r="B9" s="88"/>
      <c r="C9" s="181" t="s">
        <v>219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88"/>
      <c r="AA9" s="90"/>
      <c r="AC9" s="83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6"/>
      <c r="AZ9" s="86"/>
      <c r="BA9" s="86"/>
      <c r="BB9" s="86"/>
      <c r="BC9" s="86"/>
      <c r="BD9" s="86"/>
      <c r="BE9" s="86"/>
      <c r="BF9" s="86"/>
      <c r="BG9" s="86"/>
    </row>
    <row r="10" spans="1:59" s="82" customFormat="1" ht="20.100000000000001" customHeight="1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90"/>
      <c r="AC10" s="83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6"/>
      <c r="AZ10" s="86"/>
      <c r="BA10" s="86"/>
      <c r="BB10" s="86"/>
      <c r="BC10" s="86"/>
      <c r="BD10" s="86"/>
      <c r="BE10" s="86"/>
      <c r="BF10" s="86"/>
      <c r="BG10" s="86"/>
    </row>
    <row r="11" spans="1:59" s="82" customFormat="1" ht="20.100000000000001" customHeight="1">
      <c r="A11" s="87"/>
      <c r="B11" s="88"/>
      <c r="C11" s="181" t="s">
        <v>217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88"/>
      <c r="AA11" s="90"/>
      <c r="AC11" s="83"/>
      <c r="AD11" s="84" t="s">
        <v>57</v>
      </c>
      <c r="AE11" s="84" t="s">
        <v>58</v>
      </c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6"/>
      <c r="AZ11" s="86"/>
      <c r="BA11" s="86"/>
      <c r="BB11" s="86"/>
      <c r="BC11" s="86"/>
      <c r="BD11" s="86"/>
      <c r="BE11" s="86"/>
      <c r="BF11" s="86"/>
      <c r="BG11" s="86"/>
    </row>
    <row r="12" spans="1:59" s="82" customFormat="1" ht="20.100000000000001" customHeight="1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90"/>
      <c r="AD12" s="84"/>
      <c r="AE12" s="84"/>
      <c r="AF12" s="188" t="s">
        <v>59</v>
      </c>
      <c r="AG12" s="189"/>
      <c r="AH12" s="189"/>
      <c r="AI12" s="189"/>
      <c r="AJ12" s="190">
        <v>1</v>
      </c>
      <c r="AK12" s="190"/>
      <c r="AL12" s="191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</row>
    <row r="13" spans="1:59" s="82" customFormat="1" ht="20.100000000000001" customHeight="1">
      <c r="A13" s="183" t="s">
        <v>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4"/>
      <c r="AD13" s="84"/>
      <c r="AE13" s="84"/>
      <c r="AF13" s="188" t="s">
        <v>59</v>
      </c>
      <c r="AG13" s="189"/>
      <c r="AH13" s="189"/>
      <c r="AI13" s="189"/>
      <c r="AJ13" s="190">
        <v>2</v>
      </c>
      <c r="AK13" s="190"/>
      <c r="AL13" s="191"/>
    </row>
    <row r="14" spans="1:59" s="82" customFormat="1" ht="20.100000000000001" customHeigh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90"/>
      <c r="AD14" s="84"/>
      <c r="AE14" s="84"/>
      <c r="AF14" s="188" t="s">
        <v>59</v>
      </c>
      <c r="AG14" s="189"/>
      <c r="AH14" s="189"/>
      <c r="AI14" s="189"/>
      <c r="AJ14" s="190">
        <v>3</v>
      </c>
      <c r="AK14" s="190"/>
      <c r="AL14" s="191"/>
    </row>
    <row r="15" spans="1:59" s="82" customFormat="1" ht="20.100000000000001" customHeight="1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90"/>
      <c r="AD15" s="84"/>
      <c r="AE15" s="84"/>
      <c r="AF15" s="84"/>
      <c r="AG15" s="84" t="s">
        <v>147</v>
      </c>
      <c r="AH15" s="84"/>
      <c r="AI15" s="84"/>
    </row>
    <row r="16" spans="1:59" s="82" customFormat="1" ht="20.100000000000001" customHeight="1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90"/>
    </row>
    <row r="17" spans="1:27" s="82" customFormat="1" ht="20.100000000000001" customHeight="1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90"/>
    </row>
    <row r="18" spans="1:27" s="82" customFormat="1" ht="20.100000000000001" customHeight="1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90"/>
    </row>
    <row r="19" spans="1:27" s="82" customFormat="1" ht="20.100000000000001" customHeight="1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90"/>
    </row>
    <row r="20" spans="1:27" s="82" customFormat="1" ht="20.100000000000001" customHeight="1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90"/>
    </row>
    <row r="21" spans="1:27" s="82" customFormat="1" ht="20.100000000000001" customHeight="1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90"/>
    </row>
    <row r="22" spans="1:27" s="82" customFormat="1" ht="20.100000000000001" customHeight="1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90"/>
    </row>
    <row r="23" spans="1:27" s="82" customFormat="1" ht="20.100000000000001" customHeigh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182" t="s">
        <v>2</v>
      </c>
      <c r="L23" s="182"/>
      <c r="M23" s="182"/>
      <c r="N23" s="182"/>
      <c r="O23" s="182"/>
      <c r="P23" s="182"/>
      <c r="Q23" s="182"/>
      <c r="R23" s="88"/>
      <c r="S23" s="88"/>
      <c r="T23" s="88"/>
      <c r="U23" s="88"/>
      <c r="V23" s="88"/>
      <c r="W23" s="88"/>
      <c r="X23" s="88"/>
      <c r="Y23" s="88"/>
      <c r="Z23" s="88"/>
      <c r="AA23" s="90"/>
    </row>
    <row r="24" spans="1:27" s="82" customFormat="1" ht="20.100000000000001" customHeight="1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90"/>
    </row>
    <row r="25" spans="1:27" s="82" customFormat="1" ht="20.100000000000001" customHeight="1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90"/>
    </row>
    <row r="26" spans="1:27" s="82" customFormat="1" ht="20.100000000000001" customHeight="1">
      <c r="A26" s="87"/>
      <c r="B26" s="88"/>
      <c r="C26" s="88"/>
      <c r="D26" s="88"/>
      <c r="E26" s="173" t="s">
        <v>56</v>
      </c>
      <c r="F26" s="173"/>
      <c r="G26" s="173"/>
      <c r="H26" s="173"/>
      <c r="I26" s="173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88"/>
      <c r="Y26" s="88"/>
      <c r="Z26" s="88"/>
      <c r="AA26" s="90"/>
    </row>
    <row r="27" spans="1:27" s="82" customFormat="1" ht="20.100000000000001" customHeight="1">
      <c r="A27" s="87"/>
      <c r="B27" s="88"/>
      <c r="C27" s="88"/>
      <c r="D27" s="88"/>
      <c r="E27" s="88"/>
      <c r="F27" s="88"/>
      <c r="G27" s="88"/>
      <c r="H27" s="88"/>
      <c r="I27" s="88"/>
      <c r="J27" s="88"/>
      <c r="R27" s="88"/>
      <c r="S27" s="88"/>
      <c r="T27" s="88"/>
      <c r="U27" s="88"/>
      <c r="V27" s="88"/>
      <c r="W27" s="88"/>
      <c r="X27" s="88"/>
      <c r="Y27" s="88"/>
      <c r="Z27" s="88"/>
      <c r="AA27" s="90"/>
    </row>
    <row r="28" spans="1:27" s="82" customFormat="1" ht="20.100000000000001" customHeight="1">
      <c r="A28" s="87"/>
      <c r="B28" s="88"/>
      <c r="C28" s="88"/>
      <c r="D28" s="88"/>
      <c r="E28" s="88"/>
      <c r="F28" s="88"/>
      <c r="G28" s="88"/>
      <c r="H28" s="88"/>
      <c r="I28" s="88"/>
      <c r="J28" s="88"/>
      <c r="R28" s="88"/>
      <c r="S28" s="88"/>
      <c r="T28" s="88"/>
      <c r="U28" s="88"/>
      <c r="V28" s="88"/>
      <c r="W28" s="88"/>
      <c r="X28" s="88"/>
      <c r="Y28" s="88"/>
      <c r="Z28" s="88"/>
      <c r="AA28" s="90"/>
    </row>
    <row r="29" spans="1:27" s="82" customFormat="1" ht="20.100000000000001" customHeight="1">
      <c r="A29" s="87"/>
      <c r="B29" s="88"/>
      <c r="C29" s="88"/>
      <c r="D29" s="88"/>
      <c r="E29" s="88"/>
      <c r="F29" s="88"/>
      <c r="G29" s="88"/>
      <c r="H29" s="88"/>
      <c r="I29" s="88"/>
      <c r="J29" s="88"/>
      <c r="R29" s="88"/>
      <c r="S29" s="88"/>
      <c r="T29" s="88"/>
      <c r="U29" s="88"/>
      <c r="V29" s="88"/>
      <c r="W29" s="88"/>
      <c r="X29" s="88"/>
      <c r="Y29" s="88"/>
      <c r="Z29" s="88"/>
      <c r="AA29" s="90"/>
    </row>
    <row r="30" spans="1:27" s="82" customFormat="1" ht="20.100000000000001" customHeight="1">
      <c r="A30" s="87"/>
      <c r="B30" s="88"/>
      <c r="C30" s="88"/>
      <c r="D30" s="88"/>
      <c r="E30" s="88"/>
      <c r="F30" s="88"/>
      <c r="G30" s="88"/>
      <c r="H30" s="88"/>
      <c r="I30" s="88"/>
      <c r="J30" s="88"/>
      <c r="R30" s="88"/>
      <c r="S30" s="88"/>
      <c r="T30" s="88"/>
      <c r="U30" s="88"/>
      <c r="V30" s="88"/>
      <c r="W30" s="88"/>
      <c r="X30" s="88"/>
      <c r="Y30" s="88"/>
      <c r="Z30" s="88"/>
      <c r="AA30" s="90"/>
    </row>
    <row r="31" spans="1:27" s="82" customFormat="1" ht="20.100000000000001" customHeight="1">
      <c r="A31" s="87"/>
      <c r="B31" s="88"/>
      <c r="C31" s="88"/>
      <c r="D31" s="88"/>
      <c r="E31" s="88"/>
      <c r="U31" s="88"/>
      <c r="V31" s="88"/>
      <c r="W31" s="88"/>
      <c r="X31" s="88"/>
      <c r="Y31" s="88"/>
      <c r="Z31" s="88"/>
      <c r="AA31" s="90"/>
    </row>
    <row r="32" spans="1:27" s="82" customFormat="1" ht="20.100000000000001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90"/>
    </row>
    <row r="33" spans="1:27" s="82" customFormat="1" ht="20.100000000000001" customHeight="1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 t="s">
        <v>50</v>
      </c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90"/>
    </row>
    <row r="34" spans="1:27" s="82" customFormat="1" ht="20.100000000000001" customHeigh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177" t="s">
        <v>51</v>
      </c>
      <c r="O34" s="177"/>
      <c r="P34" s="177"/>
      <c r="Q34" s="96" t="s">
        <v>52</v>
      </c>
      <c r="R34" s="176"/>
      <c r="S34" s="176"/>
      <c r="T34" s="176"/>
      <c r="U34" s="176"/>
      <c r="V34" s="176"/>
      <c r="W34" s="176"/>
      <c r="X34" s="176"/>
      <c r="Y34" s="176"/>
      <c r="Z34" s="176"/>
      <c r="AA34" s="90"/>
    </row>
    <row r="35" spans="1:27" s="82" customFormat="1" ht="20.100000000000001" customHeight="1">
      <c r="A35" s="87"/>
      <c r="B35" s="88"/>
      <c r="C35" s="88"/>
      <c r="D35" s="88"/>
      <c r="E35" s="88"/>
      <c r="F35" s="88"/>
      <c r="M35" s="88"/>
      <c r="N35" s="177" t="s">
        <v>53</v>
      </c>
      <c r="O35" s="177"/>
      <c r="P35" s="177"/>
      <c r="Q35" s="96" t="s">
        <v>52</v>
      </c>
      <c r="R35" s="175"/>
      <c r="S35" s="175"/>
      <c r="T35" s="175"/>
      <c r="U35" s="175"/>
      <c r="V35" s="175"/>
      <c r="W35" s="175"/>
      <c r="X35" s="175"/>
      <c r="Y35" s="175"/>
      <c r="Z35" s="175"/>
      <c r="AA35" s="90"/>
    </row>
    <row r="36" spans="1:27" s="82" customFormat="1" ht="20.100000000000001" customHeight="1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N36" s="177" t="s">
        <v>54</v>
      </c>
      <c r="O36" s="177"/>
      <c r="P36" s="177"/>
      <c r="Q36" s="96" t="s">
        <v>52</v>
      </c>
      <c r="R36" s="175"/>
      <c r="S36" s="175"/>
      <c r="T36" s="175"/>
      <c r="U36" s="175"/>
      <c r="V36" s="175"/>
      <c r="W36" s="175"/>
      <c r="X36" s="175"/>
      <c r="Y36" s="175"/>
      <c r="Z36" s="175"/>
      <c r="AA36" s="90"/>
    </row>
    <row r="37" spans="1:27" s="82" customFormat="1" ht="20.100000000000001" customHeigh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177" t="s">
        <v>55</v>
      </c>
      <c r="O37" s="177"/>
      <c r="P37" s="177"/>
      <c r="Q37" s="96" t="s">
        <v>52</v>
      </c>
      <c r="R37" s="175"/>
      <c r="S37" s="175"/>
      <c r="T37" s="175"/>
      <c r="U37" s="175"/>
      <c r="V37" s="175"/>
      <c r="W37" s="175"/>
      <c r="X37" s="175"/>
      <c r="Y37" s="175"/>
      <c r="Z37" s="175"/>
      <c r="AA37" s="90"/>
    </row>
    <row r="38" spans="1:27" s="82" customFormat="1" ht="20.100000000000001" customHeight="1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9"/>
    </row>
    <row r="39" spans="1:27" s="82" customFormat="1" ht="20.100000000000001" customHeight="1"/>
    <row r="40" spans="1:27" s="82" customFormat="1" ht="20.100000000000001" customHeight="1"/>
    <row r="41" spans="1:27" s="82" customFormat="1" ht="20.100000000000001" customHeight="1"/>
    <row r="42" spans="1:27" s="82" customFormat="1" ht="20.100000000000001" customHeight="1"/>
    <row r="43" spans="1:27" s="82" customFormat="1" ht="20.100000000000001" customHeight="1"/>
    <row r="44" spans="1:27" s="82" customFormat="1" ht="20.100000000000001" customHeight="1"/>
    <row r="45" spans="1:27" s="82" customFormat="1" ht="20.100000000000001" customHeight="1"/>
    <row r="46" spans="1:27" s="82" customFormat="1" ht="20.100000000000001" customHeight="1"/>
    <row r="47" spans="1:27" s="82" customFormat="1" ht="20.100000000000001" customHeight="1"/>
    <row r="48" spans="1:27" s="82" customFormat="1" ht="20.100000000000001" customHeight="1"/>
    <row r="49" s="82" customFormat="1" ht="20.100000000000001" customHeight="1"/>
    <row r="50" s="82" customFormat="1" ht="20.100000000000001" customHeight="1"/>
    <row r="51" s="82" customFormat="1" ht="20.100000000000001" customHeight="1"/>
    <row r="52" s="82" customFormat="1" ht="20.100000000000001" customHeight="1"/>
    <row r="53" s="82" customFormat="1" ht="20.100000000000001" customHeight="1"/>
    <row r="54" s="82" customFormat="1" ht="20.100000000000001" customHeight="1"/>
    <row r="55" s="82" customFormat="1" ht="20.100000000000001" customHeight="1"/>
    <row r="56" s="82" customFormat="1" ht="20.100000000000001" customHeight="1"/>
    <row r="57" s="82" customFormat="1" ht="20.100000000000001" customHeight="1"/>
    <row r="58" s="82" customFormat="1" ht="20.100000000000001" customHeight="1"/>
    <row r="59" s="82" customFormat="1" ht="20.100000000000001" customHeight="1"/>
    <row r="60" s="82" customFormat="1" ht="20.100000000000001" customHeight="1"/>
    <row r="61" s="82" customFormat="1" ht="20.100000000000001" customHeight="1"/>
    <row r="62" s="82" customFormat="1" ht="20.100000000000001" customHeight="1"/>
    <row r="63" s="82" customFormat="1" ht="20.100000000000001" customHeight="1"/>
    <row r="64" s="82" customFormat="1" ht="20.100000000000001" customHeight="1"/>
    <row r="65" spans="29:43" s="82" customFormat="1" ht="20.100000000000001" customHeight="1"/>
    <row r="66" spans="29:43" s="82" customFormat="1" ht="20.100000000000001" customHeight="1"/>
    <row r="67" spans="29:43" s="82" customFormat="1" ht="20.100000000000001" customHeight="1"/>
    <row r="68" spans="29:43" s="82" customFormat="1" ht="20.100000000000001" customHeight="1"/>
    <row r="69" spans="29:43" s="82" customFormat="1" ht="20.100000000000001" customHeight="1"/>
    <row r="70" spans="29:43" s="82" customFormat="1" ht="20.100000000000001" customHeight="1"/>
    <row r="71" spans="29:43" s="82" customFormat="1" ht="20.100000000000001" customHeight="1"/>
    <row r="72" spans="29:43" s="82" customFormat="1" ht="20.100000000000001" customHeight="1"/>
    <row r="73" spans="29:43" ht="20.100000000000001" customHeight="1"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</row>
    <row r="74" spans="29:43" ht="20.100000000000001" customHeight="1"/>
    <row r="75" spans="29:43" ht="20.100000000000001" customHeight="1"/>
    <row r="76" spans="29:43" ht="20.100000000000001" customHeight="1"/>
    <row r="77" spans="29:43" ht="20.100000000000001" customHeight="1"/>
    <row r="78" spans="29:43" ht="20.100000000000001" customHeight="1"/>
  </sheetData>
  <sheetProtection password="C7F5" sheet="1" selectLockedCells="1"/>
  <mergeCells count="25">
    <mergeCell ref="AF12:AI12"/>
    <mergeCell ref="AJ12:AL12"/>
    <mergeCell ref="AF13:AI13"/>
    <mergeCell ref="AJ13:AL13"/>
    <mergeCell ref="AF14:AI14"/>
    <mergeCell ref="AJ14:AL14"/>
    <mergeCell ref="V2:Y2"/>
    <mergeCell ref="C11:Y11"/>
    <mergeCell ref="K23:Q23"/>
    <mergeCell ref="A13:AA13"/>
    <mergeCell ref="V3:Y4"/>
    <mergeCell ref="X6:Z6"/>
    <mergeCell ref="C9:Y9"/>
    <mergeCell ref="AB3:AC4"/>
    <mergeCell ref="E26:I26"/>
    <mergeCell ref="J26:W26"/>
    <mergeCell ref="R37:Z37"/>
    <mergeCell ref="R36:Z36"/>
    <mergeCell ref="R35:Z35"/>
    <mergeCell ref="R34:Z34"/>
    <mergeCell ref="N34:P34"/>
    <mergeCell ref="N35:P35"/>
    <mergeCell ref="N36:P36"/>
    <mergeCell ref="N37:P37"/>
    <mergeCell ref="U6:W6"/>
  </mergeCells>
  <phoneticPr fontId="2"/>
  <printOptions horizontalCentered="1" verticalCentered="1"/>
  <pageMargins left="0.86614173228346458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2"/>
  <sheetViews>
    <sheetView view="pageBreakPreview" zoomScaleNormal="100" zoomScaleSheetLayoutView="100" workbookViewId="0">
      <selection activeCell="L6" sqref="L6:N6"/>
    </sheetView>
  </sheetViews>
  <sheetFormatPr defaultColWidth="2.5" defaultRowHeight="15" customHeight="1"/>
  <cols>
    <col min="1" max="16384" width="2.5" style="101"/>
  </cols>
  <sheetData>
    <row r="1" spans="1:40" ht="26.45" customHeight="1">
      <c r="A1" s="327" t="s">
        <v>146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Q1" s="178" t="s">
        <v>17</v>
      </c>
      <c r="R1" s="179"/>
      <c r="S1" s="179"/>
      <c r="T1" s="179"/>
      <c r="U1" s="237">
        <f>提案書表紙!X6</f>
        <v>0</v>
      </c>
      <c r="V1" s="237"/>
      <c r="W1" s="237"/>
      <c r="X1" s="237"/>
      <c r="Y1" s="238"/>
      <c r="AD1" s="102"/>
      <c r="AE1" s="3"/>
      <c r="AF1" s="3"/>
      <c r="AG1" s="3"/>
      <c r="AH1" s="51"/>
      <c r="AI1" s="3"/>
      <c r="AJ1" s="102"/>
      <c r="AK1" s="102"/>
      <c r="AL1" s="102"/>
      <c r="AM1" s="102"/>
      <c r="AN1" s="102"/>
    </row>
    <row r="2" spans="1:40" ht="15" customHeight="1">
      <c r="AF2" s="170"/>
      <c r="AG2" s="170"/>
      <c r="AH2" s="170"/>
      <c r="AI2" s="51"/>
      <c r="AJ2" s="3"/>
    </row>
    <row r="3" spans="1:40" ht="15" customHeight="1">
      <c r="AF3" s="3"/>
      <c r="AG3" s="3"/>
      <c r="AH3" s="3"/>
      <c r="AI3" s="51"/>
      <c r="AJ3" s="3"/>
      <c r="AK3" s="102"/>
    </row>
    <row r="4" spans="1:40" ht="15" customHeight="1">
      <c r="A4" s="103" t="s">
        <v>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</row>
    <row r="5" spans="1:40" ht="7.5" customHeight="1"/>
    <row r="6" spans="1:40" ht="18.75" customHeight="1">
      <c r="B6" s="178" t="s">
        <v>12</v>
      </c>
      <c r="C6" s="179"/>
      <c r="D6" s="179"/>
      <c r="E6" s="179"/>
      <c r="F6" s="179"/>
      <c r="G6" s="179"/>
      <c r="H6" s="179"/>
      <c r="I6" s="179"/>
      <c r="J6" s="179"/>
      <c r="K6" s="274"/>
      <c r="L6" s="273"/>
      <c r="M6" s="273"/>
      <c r="N6" s="326"/>
      <c r="O6" s="104" t="s">
        <v>10</v>
      </c>
      <c r="P6" s="186"/>
      <c r="Q6" s="186"/>
      <c r="R6" s="187"/>
      <c r="T6" s="105"/>
      <c r="U6" s="105"/>
      <c r="V6" s="105"/>
      <c r="W6" s="105"/>
      <c r="X6" s="105"/>
      <c r="Y6" s="106"/>
      <c r="Z6" s="106"/>
      <c r="AA6" s="106"/>
      <c r="AB6" s="106"/>
      <c r="AC6" s="107"/>
    </row>
    <row r="7" spans="1:40" ht="11.25" customHeight="1"/>
    <row r="8" spans="1:40" ht="19.149999999999999" customHeight="1">
      <c r="A8" s="103" t="s">
        <v>64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</row>
    <row r="9" spans="1:40" ht="19.149999999999999" customHeight="1" thickBot="1"/>
    <row r="10" spans="1:40" ht="19.149999999999999" customHeight="1">
      <c r="A10" s="192" t="s">
        <v>5</v>
      </c>
      <c r="B10" s="192"/>
      <c r="C10" s="285" t="s">
        <v>6</v>
      </c>
      <c r="D10" s="286"/>
      <c r="E10" s="286"/>
      <c r="F10" s="287"/>
      <c r="G10" s="285" t="s">
        <v>7</v>
      </c>
      <c r="H10" s="286"/>
      <c r="I10" s="286"/>
      <c r="J10" s="287"/>
      <c r="K10" s="324" t="s">
        <v>15</v>
      </c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00" t="s">
        <v>143</v>
      </c>
      <c r="X10" s="295"/>
      <c r="Y10" s="295"/>
      <c r="Z10" s="296"/>
      <c r="AA10" s="294" t="s">
        <v>16</v>
      </c>
      <c r="AB10" s="295"/>
      <c r="AC10" s="295"/>
      <c r="AD10" s="296"/>
      <c r="AE10" s="303" t="s">
        <v>38</v>
      </c>
      <c r="AF10" s="304"/>
      <c r="AG10" s="304"/>
      <c r="AH10" s="305"/>
      <c r="AI10" s="275" t="s">
        <v>39</v>
      </c>
      <c r="AJ10" s="275"/>
      <c r="AK10" s="275"/>
      <c r="AL10" s="276"/>
    </row>
    <row r="11" spans="1:40" ht="19.149999999999999" customHeight="1">
      <c r="A11" s="192"/>
      <c r="B11" s="192"/>
      <c r="C11" s="288"/>
      <c r="D11" s="289"/>
      <c r="E11" s="289"/>
      <c r="F11" s="290"/>
      <c r="G11" s="288"/>
      <c r="H11" s="289"/>
      <c r="I11" s="289"/>
      <c r="J11" s="290"/>
      <c r="K11" s="216" t="s">
        <v>11</v>
      </c>
      <c r="L11" s="217"/>
      <c r="M11" s="217"/>
      <c r="N11" s="218"/>
      <c r="O11" s="302" t="s">
        <v>13</v>
      </c>
      <c r="P11" s="282"/>
      <c r="Q11" s="282"/>
      <c r="R11" s="282"/>
      <c r="S11" s="281" t="s">
        <v>13</v>
      </c>
      <c r="T11" s="282"/>
      <c r="U11" s="282"/>
      <c r="V11" s="282"/>
      <c r="W11" s="301"/>
      <c r="X11" s="298"/>
      <c r="Y11" s="298"/>
      <c r="Z11" s="299"/>
      <c r="AA11" s="297"/>
      <c r="AB11" s="298"/>
      <c r="AC11" s="298"/>
      <c r="AD11" s="299"/>
      <c r="AE11" s="216"/>
      <c r="AF11" s="217"/>
      <c r="AG11" s="217"/>
      <c r="AH11" s="306"/>
      <c r="AI11" s="245"/>
      <c r="AJ11" s="245"/>
      <c r="AK11" s="245"/>
      <c r="AL11" s="277"/>
    </row>
    <row r="12" spans="1:40" ht="19.149999999999999" customHeight="1">
      <c r="A12" s="192"/>
      <c r="B12" s="192"/>
      <c r="C12" s="291"/>
      <c r="D12" s="292"/>
      <c r="E12" s="292"/>
      <c r="F12" s="293"/>
      <c r="G12" s="291"/>
      <c r="H12" s="292"/>
      <c r="I12" s="292"/>
      <c r="J12" s="293"/>
      <c r="K12" s="219"/>
      <c r="L12" s="220"/>
      <c r="M12" s="220"/>
      <c r="N12" s="221"/>
      <c r="O12" s="219" t="s">
        <v>8</v>
      </c>
      <c r="P12" s="220"/>
      <c r="Q12" s="220"/>
      <c r="R12" s="220"/>
      <c r="S12" s="280" t="s">
        <v>9</v>
      </c>
      <c r="T12" s="220"/>
      <c r="U12" s="220"/>
      <c r="V12" s="220"/>
      <c r="W12" s="271" t="s">
        <v>14</v>
      </c>
      <c r="X12" s="269"/>
      <c r="Y12" s="269"/>
      <c r="Z12" s="272"/>
      <c r="AA12" s="260" t="s">
        <v>14</v>
      </c>
      <c r="AB12" s="269"/>
      <c r="AC12" s="269"/>
      <c r="AD12" s="272"/>
      <c r="AE12" s="260" t="s">
        <v>14</v>
      </c>
      <c r="AF12" s="269"/>
      <c r="AG12" s="269"/>
      <c r="AH12" s="270"/>
      <c r="AI12" s="278"/>
      <c r="AJ12" s="278"/>
      <c r="AK12" s="278"/>
      <c r="AL12" s="279"/>
    </row>
    <row r="13" spans="1:40" ht="16.5" customHeight="1">
      <c r="A13" s="273"/>
      <c r="B13" s="273"/>
      <c r="C13" s="193"/>
      <c r="D13" s="194"/>
      <c r="E13" s="194"/>
      <c r="F13" s="195"/>
      <c r="G13" s="193"/>
      <c r="H13" s="194"/>
      <c r="I13" s="194"/>
      <c r="J13" s="195"/>
      <c r="K13" s="213"/>
      <c r="L13" s="214"/>
      <c r="M13" s="214"/>
      <c r="N13" s="215"/>
      <c r="O13" s="213"/>
      <c r="P13" s="214"/>
      <c r="Q13" s="214"/>
      <c r="R13" s="214"/>
      <c r="S13" s="267"/>
      <c r="T13" s="214"/>
      <c r="U13" s="214"/>
      <c r="V13" s="214"/>
      <c r="W13" s="268"/>
      <c r="X13" s="214"/>
      <c r="Y13" s="214"/>
      <c r="Z13" s="215"/>
      <c r="AA13" s="213"/>
      <c r="AB13" s="214"/>
      <c r="AC13" s="214"/>
      <c r="AD13" s="215"/>
      <c r="AE13" s="206"/>
      <c r="AF13" s="206"/>
      <c r="AG13" s="206"/>
      <c r="AH13" s="207"/>
      <c r="AI13" s="283"/>
      <c r="AJ13" s="284"/>
      <c r="AK13" s="284"/>
      <c r="AL13" s="284"/>
    </row>
    <row r="14" spans="1:40" ht="16.5" customHeight="1">
      <c r="A14" s="273"/>
      <c r="B14" s="273"/>
      <c r="C14" s="193"/>
      <c r="D14" s="194"/>
      <c r="E14" s="194"/>
      <c r="F14" s="195"/>
      <c r="G14" s="193"/>
      <c r="H14" s="194"/>
      <c r="I14" s="194"/>
      <c r="J14" s="195"/>
      <c r="K14" s="213"/>
      <c r="L14" s="214"/>
      <c r="M14" s="214"/>
      <c r="N14" s="215"/>
      <c r="O14" s="213"/>
      <c r="P14" s="214"/>
      <c r="Q14" s="214"/>
      <c r="R14" s="214"/>
      <c r="S14" s="267"/>
      <c r="T14" s="214"/>
      <c r="U14" s="214"/>
      <c r="V14" s="214"/>
      <c r="W14" s="268"/>
      <c r="X14" s="214"/>
      <c r="Y14" s="214"/>
      <c r="Z14" s="215"/>
      <c r="AA14" s="213"/>
      <c r="AB14" s="214"/>
      <c r="AC14" s="214"/>
      <c r="AD14" s="215"/>
      <c r="AE14" s="206"/>
      <c r="AF14" s="206"/>
      <c r="AG14" s="206"/>
      <c r="AH14" s="207"/>
      <c r="AI14" s="283"/>
      <c r="AJ14" s="284"/>
      <c r="AK14" s="284"/>
      <c r="AL14" s="284"/>
    </row>
    <row r="15" spans="1:40" ht="16.5" customHeight="1">
      <c r="A15" s="273"/>
      <c r="B15" s="273"/>
      <c r="C15" s="193"/>
      <c r="D15" s="194"/>
      <c r="E15" s="194"/>
      <c r="F15" s="195"/>
      <c r="G15" s="193"/>
      <c r="H15" s="194"/>
      <c r="I15" s="194"/>
      <c r="J15" s="195"/>
      <c r="K15" s="213"/>
      <c r="L15" s="214"/>
      <c r="M15" s="214"/>
      <c r="N15" s="215"/>
      <c r="O15" s="213"/>
      <c r="P15" s="214"/>
      <c r="Q15" s="214"/>
      <c r="R15" s="214"/>
      <c r="S15" s="267"/>
      <c r="T15" s="214"/>
      <c r="U15" s="214"/>
      <c r="V15" s="214"/>
      <c r="W15" s="268"/>
      <c r="X15" s="214"/>
      <c r="Y15" s="214"/>
      <c r="Z15" s="215"/>
      <c r="AA15" s="213"/>
      <c r="AB15" s="214"/>
      <c r="AC15" s="214"/>
      <c r="AD15" s="215"/>
      <c r="AE15" s="206"/>
      <c r="AF15" s="206"/>
      <c r="AG15" s="206"/>
      <c r="AH15" s="207"/>
      <c r="AI15" s="283"/>
      <c r="AJ15" s="284"/>
      <c r="AK15" s="284"/>
      <c r="AL15" s="284"/>
    </row>
    <row r="16" spans="1:40" ht="16.5" customHeight="1">
      <c r="A16" s="273"/>
      <c r="B16" s="273"/>
      <c r="C16" s="193"/>
      <c r="D16" s="194"/>
      <c r="E16" s="194"/>
      <c r="F16" s="195"/>
      <c r="G16" s="193"/>
      <c r="H16" s="194"/>
      <c r="I16" s="194"/>
      <c r="J16" s="195"/>
      <c r="K16" s="213"/>
      <c r="L16" s="214"/>
      <c r="M16" s="214"/>
      <c r="N16" s="215"/>
      <c r="O16" s="213"/>
      <c r="P16" s="214"/>
      <c r="Q16" s="214"/>
      <c r="R16" s="214"/>
      <c r="S16" s="267"/>
      <c r="T16" s="214"/>
      <c r="U16" s="214"/>
      <c r="V16" s="214"/>
      <c r="W16" s="268"/>
      <c r="X16" s="214"/>
      <c r="Y16" s="214"/>
      <c r="Z16" s="215"/>
      <c r="AA16" s="213"/>
      <c r="AB16" s="214"/>
      <c r="AC16" s="214"/>
      <c r="AD16" s="215"/>
      <c r="AE16" s="206"/>
      <c r="AF16" s="206"/>
      <c r="AG16" s="206"/>
      <c r="AH16" s="207"/>
      <c r="AI16" s="283"/>
      <c r="AJ16" s="284"/>
      <c r="AK16" s="284"/>
      <c r="AL16" s="284"/>
    </row>
    <row r="17" spans="1:38" ht="16.5" customHeight="1">
      <c r="A17" s="273"/>
      <c r="B17" s="273"/>
      <c r="C17" s="193"/>
      <c r="D17" s="194"/>
      <c r="E17" s="194"/>
      <c r="F17" s="195"/>
      <c r="G17" s="193"/>
      <c r="H17" s="194"/>
      <c r="I17" s="194"/>
      <c r="J17" s="195"/>
      <c r="K17" s="213"/>
      <c r="L17" s="214"/>
      <c r="M17" s="214"/>
      <c r="N17" s="215"/>
      <c r="O17" s="213"/>
      <c r="P17" s="214"/>
      <c r="Q17" s="214"/>
      <c r="R17" s="214"/>
      <c r="S17" s="267"/>
      <c r="T17" s="214"/>
      <c r="U17" s="214"/>
      <c r="V17" s="214"/>
      <c r="W17" s="268"/>
      <c r="X17" s="214"/>
      <c r="Y17" s="214"/>
      <c r="Z17" s="215"/>
      <c r="AA17" s="213"/>
      <c r="AB17" s="214"/>
      <c r="AC17" s="214"/>
      <c r="AD17" s="215"/>
      <c r="AE17" s="206"/>
      <c r="AF17" s="206"/>
      <c r="AG17" s="206"/>
      <c r="AH17" s="207"/>
      <c r="AI17" s="283"/>
      <c r="AJ17" s="284"/>
      <c r="AK17" s="284"/>
      <c r="AL17" s="284"/>
    </row>
    <row r="18" spans="1:38" ht="16.5" customHeight="1">
      <c r="A18" s="225"/>
      <c r="B18" s="225"/>
      <c r="C18" s="200"/>
      <c r="D18" s="201"/>
      <c r="E18" s="201"/>
      <c r="F18" s="202"/>
      <c r="G18" s="200"/>
      <c r="H18" s="201"/>
      <c r="I18" s="201"/>
      <c r="J18" s="202"/>
      <c r="K18" s="203"/>
      <c r="L18" s="204"/>
      <c r="M18" s="204"/>
      <c r="N18" s="205"/>
      <c r="O18" s="203"/>
      <c r="P18" s="204"/>
      <c r="Q18" s="204"/>
      <c r="R18" s="204"/>
      <c r="S18" s="256"/>
      <c r="T18" s="204"/>
      <c r="U18" s="204"/>
      <c r="V18" s="204"/>
      <c r="W18" s="257"/>
      <c r="X18" s="204"/>
      <c r="Y18" s="204"/>
      <c r="Z18" s="205"/>
      <c r="AA18" s="203"/>
      <c r="AB18" s="204"/>
      <c r="AC18" s="204"/>
      <c r="AD18" s="205"/>
      <c r="AE18" s="196"/>
      <c r="AF18" s="196"/>
      <c r="AG18" s="196"/>
      <c r="AH18" s="197"/>
      <c r="AI18" s="226"/>
      <c r="AJ18" s="227"/>
      <c r="AK18" s="227"/>
      <c r="AL18" s="227"/>
    </row>
    <row r="19" spans="1:38" ht="16.5" customHeight="1">
      <c r="A19" s="225"/>
      <c r="B19" s="225"/>
      <c r="C19" s="200"/>
      <c r="D19" s="201"/>
      <c r="E19" s="201"/>
      <c r="F19" s="202"/>
      <c r="G19" s="200"/>
      <c r="H19" s="201"/>
      <c r="I19" s="201"/>
      <c r="J19" s="202"/>
      <c r="K19" s="203"/>
      <c r="L19" s="204"/>
      <c r="M19" s="204"/>
      <c r="N19" s="205"/>
      <c r="O19" s="203"/>
      <c r="P19" s="204"/>
      <c r="Q19" s="204"/>
      <c r="R19" s="204"/>
      <c r="S19" s="256"/>
      <c r="T19" s="204"/>
      <c r="U19" s="204"/>
      <c r="V19" s="204"/>
      <c r="W19" s="257"/>
      <c r="X19" s="204"/>
      <c r="Y19" s="204"/>
      <c r="Z19" s="205"/>
      <c r="AA19" s="203"/>
      <c r="AB19" s="204"/>
      <c r="AC19" s="204"/>
      <c r="AD19" s="205"/>
      <c r="AE19" s="196"/>
      <c r="AF19" s="196"/>
      <c r="AG19" s="196"/>
      <c r="AH19" s="197"/>
      <c r="AI19" s="226"/>
      <c r="AJ19" s="227"/>
      <c r="AK19" s="227"/>
      <c r="AL19" s="227"/>
    </row>
    <row r="20" spans="1:38" ht="16.5" customHeight="1" thickBot="1">
      <c r="A20" s="225"/>
      <c r="B20" s="225"/>
      <c r="C20" s="200"/>
      <c r="D20" s="201"/>
      <c r="E20" s="201"/>
      <c r="F20" s="202"/>
      <c r="G20" s="200"/>
      <c r="H20" s="201"/>
      <c r="I20" s="201"/>
      <c r="J20" s="202"/>
      <c r="K20" s="203"/>
      <c r="L20" s="204"/>
      <c r="M20" s="204"/>
      <c r="N20" s="205"/>
      <c r="O20" s="203"/>
      <c r="P20" s="204"/>
      <c r="Q20" s="204"/>
      <c r="R20" s="204"/>
      <c r="S20" s="256"/>
      <c r="T20" s="204"/>
      <c r="U20" s="204"/>
      <c r="V20" s="204"/>
      <c r="W20" s="257"/>
      <c r="X20" s="204"/>
      <c r="Y20" s="204"/>
      <c r="Z20" s="205"/>
      <c r="AA20" s="203"/>
      <c r="AB20" s="204"/>
      <c r="AC20" s="204"/>
      <c r="AD20" s="205"/>
      <c r="AE20" s="196"/>
      <c r="AF20" s="196"/>
      <c r="AG20" s="196"/>
      <c r="AH20" s="197"/>
      <c r="AI20" s="226"/>
      <c r="AJ20" s="227"/>
      <c r="AK20" s="227"/>
      <c r="AL20" s="227"/>
    </row>
    <row r="21" spans="1:38" ht="19.149999999999999" customHeight="1" thickBot="1">
      <c r="A21" s="211" t="s">
        <v>11</v>
      </c>
      <c r="B21" s="212"/>
      <c r="C21" s="222" t="s">
        <v>40</v>
      </c>
      <c r="D21" s="223"/>
      <c r="E21" s="223"/>
      <c r="F21" s="224"/>
      <c r="G21" s="222" t="s">
        <v>40</v>
      </c>
      <c r="H21" s="223"/>
      <c r="I21" s="223"/>
      <c r="J21" s="224"/>
      <c r="K21" s="307">
        <f>SUM(K13:N20)</f>
        <v>0</v>
      </c>
      <c r="L21" s="308"/>
      <c r="M21" s="308"/>
      <c r="N21" s="309"/>
      <c r="O21" s="208">
        <f>SUM(O13:R20)</f>
        <v>0</v>
      </c>
      <c r="P21" s="209"/>
      <c r="Q21" s="209"/>
      <c r="R21" s="209"/>
      <c r="S21" s="251">
        <f>SUM(S13:V20)</f>
        <v>0</v>
      </c>
      <c r="T21" s="252"/>
      <c r="U21" s="252"/>
      <c r="V21" s="252"/>
      <c r="W21" s="253">
        <f>SUM(W13:Z20)</f>
        <v>0</v>
      </c>
      <c r="X21" s="252"/>
      <c r="Y21" s="252"/>
      <c r="Z21" s="254"/>
      <c r="AA21" s="255">
        <f>SUM(AA13:AD20)</f>
        <v>0</v>
      </c>
      <c r="AB21" s="252"/>
      <c r="AC21" s="252"/>
      <c r="AD21" s="254"/>
      <c r="AE21" s="249">
        <f>SUM(AE13:AH20)</f>
        <v>0</v>
      </c>
      <c r="AF21" s="249"/>
      <c r="AG21" s="249"/>
      <c r="AH21" s="250"/>
      <c r="AI21" s="246" t="s">
        <v>40</v>
      </c>
      <c r="AJ21" s="247"/>
      <c r="AK21" s="247"/>
      <c r="AL21" s="248"/>
    </row>
    <row r="22" spans="1:38" ht="19.149999999999999" customHeight="1" thickBot="1">
      <c r="A22" s="108"/>
      <c r="B22" s="108"/>
      <c r="C22" s="109"/>
      <c r="D22" s="109"/>
      <c r="E22" s="109"/>
      <c r="F22" s="109"/>
      <c r="G22" s="109"/>
      <c r="H22" s="109"/>
      <c r="I22" s="109"/>
      <c r="J22" s="109"/>
      <c r="K22" s="110"/>
      <c r="L22" s="110"/>
      <c r="M22" s="110"/>
      <c r="N22" s="110"/>
      <c r="O22" s="264">
        <f>SUM(O21:V21)</f>
        <v>0</v>
      </c>
      <c r="P22" s="265"/>
      <c r="Q22" s="265"/>
      <c r="R22" s="265"/>
      <c r="S22" s="265"/>
      <c r="T22" s="265"/>
      <c r="U22" s="265"/>
      <c r="V22" s="266"/>
      <c r="W22" s="261">
        <f>SUM(W21:AH21)</f>
        <v>0</v>
      </c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3"/>
      <c r="AI22" s="111"/>
      <c r="AJ22" s="111"/>
      <c r="AK22" s="111"/>
      <c r="AL22" s="111"/>
    </row>
    <row r="23" spans="1:38" ht="19.149999999999999" customHeight="1">
      <c r="E23" s="101" t="s">
        <v>142</v>
      </c>
    </row>
    <row r="24" spans="1:38" ht="19.149999999999999" customHeight="1"/>
    <row r="25" spans="1:38" ht="19.149999999999999" customHeight="1">
      <c r="A25" s="103" t="s">
        <v>65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</row>
    <row r="26" spans="1:38" ht="19.149999999999999" customHeight="1" thickBot="1"/>
    <row r="27" spans="1:38" ht="19.149999999999999" customHeight="1">
      <c r="A27" s="232" t="s">
        <v>5</v>
      </c>
      <c r="B27" s="233"/>
      <c r="C27" s="313" t="s">
        <v>188</v>
      </c>
      <c r="D27" s="313"/>
      <c r="E27" s="313"/>
      <c r="F27" s="313"/>
      <c r="G27" s="313"/>
      <c r="H27" s="314"/>
      <c r="I27" s="112" t="s">
        <v>139</v>
      </c>
      <c r="J27" s="112"/>
      <c r="K27" s="112"/>
      <c r="L27" s="112"/>
      <c r="M27" s="112"/>
      <c r="N27" s="113"/>
      <c r="O27" s="310" t="s">
        <v>180</v>
      </c>
      <c r="P27" s="310"/>
      <c r="Q27" s="310"/>
      <c r="R27" s="310"/>
      <c r="S27" s="310"/>
      <c r="T27" s="310"/>
      <c r="U27" s="114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245"/>
      <c r="AH27" s="245"/>
      <c r="AI27" s="245"/>
      <c r="AJ27" s="245"/>
      <c r="AK27" s="245"/>
      <c r="AL27" s="245"/>
    </row>
    <row r="28" spans="1:38" ht="19.149999999999999" customHeight="1">
      <c r="A28" s="234"/>
      <c r="B28" s="192"/>
      <c r="C28" s="311"/>
      <c r="D28" s="311"/>
      <c r="E28" s="311"/>
      <c r="F28" s="311"/>
      <c r="G28" s="311"/>
      <c r="H28" s="315"/>
      <c r="I28" s="318" t="s">
        <v>140</v>
      </c>
      <c r="J28" s="318"/>
      <c r="K28" s="318"/>
      <c r="L28" s="318"/>
      <c r="M28" s="318"/>
      <c r="N28" s="319"/>
      <c r="O28" s="311"/>
      <c r="P28" s="311"/>
      <c r="Q28" s="311"/>
      <c r="R28" s="311"/>
      <c r="S28" s="311"/>
      <c r="T28" s="285"/>
      <c r="U28" s="216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45"/>
      <c r="AH28" s="245"/>
      <c r="AI28" s="245"/>
      <c r="AJ28" s="245"/>
      <c r="AK28" s="245"/>
      <c r="AL28" s="245"/>
    </row>
    <row r="29" spans="1:38" ht="19.149999999999999" customHeight="1">
      <c r="A29" s="234"/>
      <c r="B29" s="192"/>
      <c r="C29" s="259" t="s">
        <v>66</v>
      </c>
      <c r="D29" s="259"/>
      <c r="E29" s="259"/>
      <c r="F29" s="259"/>
      <c r="G29" s="259"/>
      <c r="H29" s="312"/>
      <c r="I29" s="272" t="s">
        <v>141</v>
      </c>
      <c r="J29" s="259"/>
      <c r="K29" s="259"/>
      <c r="L29" s="259"/>
      <c r="M29" s="259"/>
      <c r="N29" s="259"/>
      <c r="O29" s="259" t="s">
        <v>66</v>
      </c>
      <c r="P29" s="259"/>
      <c r="Q29" s="259"/>
      <c r="R29" s="259"/>
      <c r="S29" s="259"/>
      <c r="T29" s="260"/>
      <c r="U29" s="244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</row>
    <row r="30" spans="1:38" ht="16.5" customHeight="1">
      <c r="A30" s="235" t="str">
        <f>IF(A13="","",A13)</f>
        <v/>
      </c>
      <c r="B30" s="236"/>
      <c r="C30" s="206"/>
      <c r="D30" s="206"/>
      <c r="E30" s="206"/>
      <c r="F30" s="206"/>
      <c r="G30" s="206"/>
      <c r="H30" s="207"/>
      <c r="I30" s="316" t="str">
        <f>IF(O13="","",O13)</f>
        <v/>
      </c>
      <c r="J30" s="316"/>
      <c r="K30" s="316"/>
      <c r="L30" s="316"/>
      <c r="M30" s="316"/>
      <c r="N30" s="317"/>
      <c r="O30" s="210" t="str">
        <f>IF(I30="","",C30*I30)</f>
        <v/>
      </c>
      <c r="P30" s="210"/>
      <c r="Q30" s="210"/>
      <c r="R30" s="210"/>
      <c r="S30" s="210"/>
      <c r="T30" s="210"/>
      <c r="U30" s="216"/>
      <c r="V30" s="217"/>
      <c r="W30" s="217"/>
      <c r="X30" s="217"/>
      <c r="Y30" s="217"/>
      <c r="Z30" s="217"/>
      <c r="AA30" s="243"/>
      <c r="AB30" s="243"/>
      <c r="AC30" s="243"/>
      <c r="AD30" s="243"/>
      <c r="AE30" s="243"/>
      <c r="AF30" s="243"/>
      <c r="AG30" s="230"/>
      <c r="AH30" s="230"/>
      <c r="AI30" s="230"/>
      <c r="AJ30" s="230"/>
      <c r="AK30" s="230"/>
      <c r="AL30" s="230"/>
    </row>
    <row r="31" spans="1:38" ht="16.5" customHeight="1">
      <c r="A31" s="235" t="str">
        <f t="shared" ref="A31:A34" si="0">IF(A14="","",A14)</f>
        <v/>
      </c>
      <c r="B31" s="236"/>
      <c r="C31" s="206"/>
      <c r="D31" s="206"/>
      <c r="E31" s="206"/>
      <c r="F31" s="206"/>
      <c r="G31" s="206"/>
      <c r="H31" s="207"/>
      <c r="I31" s="316" t="str">
        <f t="shared" ref="I31" si="1">IF(O14="","",O14)</f>
        <v/>
      </c>
      <c r="J31" s="316"/>
      <c r="K31" s="316"/>
      <c r="L31" s="316"/>
      <c r="M31" s="316"/>
      <c r="N31" s="317"/>
      <c r="O31" s="258" t="str">
        <f t="shared" ref="O31:O37" si="2">IF(I31="","",C31*I31)</f>
        <v/>
      </c>
      <c r="P31" s="258"/>
      <c r="Q31" s="258"/>
      <c r="R31" s="258"/>
      <c r="S31" s="258"/>
      <c r="T31" s="258"/>
      <c r="U31" s="216"/>
      <c r="V31" s="217"/>
      <c r="W31" s="217"/>
      <c r="X31" s="217"/>
      <c r="Y31" s="217"/>
      <c r="Z31" s="217"/>
      <c r="AA31" s="243"/>
      <c r="AB31" s="243"/>
      <c r="AC31" s="243"/>
      <c r="AD31" s="243"/>
      <c r="AE31" s="243"/>
      <c r="AF31" s="243"/>
      <c r="AG31" s="230"/>
      <c r="AH31" s="230"/>
      <c r="AI31" s="230"/>
      <c r="AJ31" s="230"/>
      <c r="AK31" s="230"/>
      <c r="AL31" s="230"/>
    </row>
    <row r="32" spans="1:38" ht="16.5" customHeight="1">
      <c r="A32" s="235" t="str">
        <f t="shared" si="0"/>
        <v/>
      </c>
      <c r="B32" s="236"/>
      <c r="C32" s="206"/>
      <c r="D32" s="206"/>
      <c r="E32" s="206"/>
      <c r="F32" s="206"/>
      <c r="G32" s="206"/>
      <c r="H32" s="207"/>
      <c r="I32" s="316" t="str">
        <f t="shared" ref="I32:I34" si="3">IF(O15="","",O15)</f>
        <v/>
      </c>
      <c r="J32" s="316"/>
      <c r="K32" s="316"/>
      <c r="L32" s="316"/>
      <c r="M32" s="316"/>
      <c r="N32" s="317"/>
      <c r="O32" s="258" t="str">
        <f t="shared" ref="O32:O34" si="4">IF(I32="","",C32*I32)</f>
        <v/>
      </c>
      <c r="P32" s="258"/>
      <c r="Q32" s="258"/>
      <c r="R32" s="258"/>
      <c r="S32" s="258"/>
      <c r="T32" s="258"/>
      <c r="U32" s="146"/>
      <c r="V32" s="147"/>
      <c r="W32" s="147"/>
      <c r="X32" s="147"/>
      <c r="Y32" s="147"/>
      <c r="Z32" s="147"/>
      <c r="AA32" s="149"/>
      <c r="AB32" s="149"/>
      <c r="AC32" s="149"/>
      <c r="AD32" s="149"/>
      <c r="AE32" s="149"/>
      <c r="AF32" s="149"/>
      <c r="AG32" s="148"/>
      <c r="AH32" s="148"/>
      <c r="AI32" s="148"/>
      <c r="AJ32" s="148"/>
      <c r="AK32" s="148"/>
      <c r="AL32" s="148"/>
    </row>
    <row r="33" spans="1:38" ht="16.5" customHeight="1">
      <c r="A33" s="235" t="str">
        <f t="shared" si="0"/>
        <v/>
      </c>
      <c r="B33" s="236"/>
      <c r="C33" s="206"/>
      <c r="D33" s="206"/>
      <c r="E33" s="206"/>
      <c r="F33" s="206"/>
      <c r="G33" s="206"/>
      <c r="H33" s="207"/>
      <c r="I33" s="316" t="str">
        <f t="shared" si="3"/>
        <v/>
      </c>
      <c r="J33" s="316"/>
      <c r="K33" s="316"/>
      <c r="L33" s="316"/>
      <c r="M33" s="316"/>
      <c r="N33" s="317"/>
      <c r="O33" s="258" t="str">
        <f t="shared" si="4"/>
        <v/>
      </c>
      <c r="P33" s="258"/>
      <c r="Q33" s="258"/>
      <c r="R33" s="258"/>
      <c r="S33" s="258"/>
      <c r="T33" s="258"/>
      <c r="U33" s="146"/>
      <c r="V33" s="147"/>
      <c r="W33" s="147"/>
      <c r="X33" s="147"/>
      <c r="Y33" s="147"/>
      <c r="Z33" s="147"/>
      <c r="AA33" s="149"/>
      <c r="AB33" s="149"/>
      <c r="AC33" s="149"/>
      <c r="AD33" s="149"/>
      <c r="AE33" s="149"/>
      <c r="AF33" s="149"/>
      <c r="AG33" s="148"/>
      <c r="AH33" s="148"/>
      <c r="AI33" s="148"/>
      <c r="AJ33" s="148"/>
      <c r="AK33" s="148"/>
      <c r="AL33" s="148"/>
    </row>
    <row r="34" spans="1:38" ht="16.5" customHeight="1">
      <c r="A34" s="235" t="str">
        <f t="shared" si="0"/>
        <v/>
      </c>
      <c r="B34" s="236"/>
      <c r="C34" s="206"/>
      <c r="D34" s="206"/>
      <c r="E34" s="206"/>
      <c r="F34" s="206"/>
      <c r="G34" s="206"/>
      <c r="H34" s="207"/>
      <c r="I34" s="316" t="str">
        <f t="shared" si="3"/>
        <v/>
      </c>
      <c r="J34" s="316"/>
      <c r="K34" s="316"/>
      <c r="L34" s="316"/>
      <c r="M34" s="316"/>
      <c r="N34" s="317"/>
      <c r="O34" s="258" t="str">
        <f t="shared" si="4"/>
        <v/>
      </c>
      <c r="P34" s="258"/>
      <c r="Q34" s="258"/>
      <c r="R34" s="258"/>
      <c r="S34" s="258"/>
      <c r="T34" s="258"/>
      <c r="U34" s="146"/>
      <c r="V34" s="147"/>
      <c r="W34" s="147"/>
      <c r="X34" s="147"/>
      <c r="Y34" s="147"/>
      <c r="Z34" s="147"/>
      <c r="AA34" s="149"/>
      <c r="AB34" s="149"/>
      <c r="AC34" s="149"/>
      <c r="AD34" s="149"/>
      <c r="AE34" s="149"/>
      <c r="AF34" s="149"/>
      <c r="AG34" s="148"/>
      <c r="AH34" s="148"/>
      <c r="AI34" s="148"/>
      <c r="AJ34" s="148"/>
      <c r="AK34" s="148"/>
      <c r="AL34" s="148"/>
    </row>
    <row r="35" spans="1:38" ht="16.5" customHeight="1">
      <c r="A35" s="228" t="str">
        <f>IF(A18="","",A18)</f>
        <v/>
      </c>
      <c r="B35" s="229"/>
      <c r="C35" s="196"/>
      <c r="D35" s="196"/>
      <c r="E35" s="196"/>
      <c r="F35" s="196"/>
      <c r="G35" s="196"/>
      <c r="H35" s="197"/>
      <c r="I35" s="198" t="str">
        <f>IF(O18="","",O18)</f>
        <v/>
      </c>
      <c r="J35" s="199"/>
      <c r="K35" s="199"/>
      <c r="L35" s="199"/>
      <c r="M35" s="199"/>
      <c r="N35" s="199"/>
      <c r="O35" s="199" t="str">
        <f>IF(I35="","",C35*I35)</f>
        <v/>
      </c>
      <c r="P35" s="199"/>
      <c r="Q35" s="199"/>
      <c r="R35" s="199"/>
      <c r="S35" s="199"/>
      <c r="T35" s="199"/>
      <c r="U35" s="115"/>
      <c r="V35" s="116"/>
      <c r="W35" s="116"/>
      <c r="X35" s="116"/>
      <c r="Y35" s="116"/>
      <c r="Z35" s="116"/>
      <c r="AA35" s="117"/>
      <c r="AB35" s="117"/>
      <c r="AC35" s="117"/>
      <c r="AD35" s="117"/>
      <c r="AE35" s="117"/>
      <c r="AF35" s="117"/>
      <c r="AG35" s="106"/>
      <c r="AH35" s="106"/>
      <c r="AI35" s="106"/>
      <c r="AJ35" s="106"/>
      <c r="AK35" s="106"/>
      <c r="AL35" s="106"/>
    </row>
    <row r="36" spans="1:38" ht="16.5" customHeight="1">
      <c r="A36" s="228" t="str">
        <f>IF(A19="","",A19)</f>
        <v/>
      </c>
      <c r="B36" s="229"/>
      <c r="C36" s="196"/>
      <c r="D36" s="196"/>
      <c r="E36" s="196"/>
      <c r="F36" s="196"/>
      <c r="G36" s="196"/>
      <c r="H36" s="197"/>
      <c r="I36" s="198" t="str">
        <f>IF(O19="","",O19)</f>
        <v/>
      </c>
      <c r="J36" s="199"/>
      <c r="K36" s="199"/>
      <c r="L36" s="199"/>
      <c r="M36" s="199"/>
      <c r="N36" s="199"/>
      <c r="O36" s="199" t="str">
        <f t="shared" si="2"/>
        <v/>
      </c>
      <c r="P36" s="199"/>
      <c r="Q36" s="199"/>
      <c r="R36" s="199"/>
      <c r="S36" s="199"/>
      <c r="T36" s="199"/>
      <c r="U36" s="115"/>
      <c r="V36" s="116"/>
      <c r="W36" s="116"/>
      <c r="X36" s="116"/>
      <c r="Y36" s="116"/>
      <c r="Z36" s="116"/>
      <c r="AA36" s="117"/>
      <c r="AB36" s="117"/>
      <c r="AC36" s="117"/>
      <c r="AD36" s="117"/>
      <c r="AE36" s="117"/>
      <c r="AF36" s="117"/>
      <c r="AG36" s="106"/>
      <c r="AH36" s="106"/>
      <c r="AI36" s="106"/>
      <c r="AJ36" s="106"/>
      <c r="AK36" s="106"/>
      <c r="AL36" s="106"/>
    </row>
    <row r="37" spans="1:38" ht="16.5" customHeight="1" thickBot="1">
      <c r="A37" s="228" t="str">
        <f>IF(A20="","",A20)</f>
        <v/>
      </c>
      <c r="B37" s="229"/>
      <c r="C37" s="196"/>
      <c r="D37" s="196"/>
      <c r="E37" s="196"/>
      <c r="F37" s="196"/>
      <c r="G37" s="196"/>
      <c r="H37" s="197"/>
      <c r="I37" s="198" t="str">
        <f>IF(O20="","",O20)</f>
        <v/>
      </c>
      <c r="J37" s="199"/>
      <c r="K37" s="199"/>
      <c r="L37" s="199"/>
      <c r="M37" s="199"/>
      <c r="N37" s="199"/>
      <c r="O37" s="199" t="str">
        <f t="shared" si="2"/>
        <v/>
      </c>
      <c r="P37" s="199"/>
      <c r="Q37" s="199"/>
      <c r="R37" s="199"/>
      <c r="S37" s="199"/>
      <c r="T37" s="199"/>
      <c r="U37" s="114"/>
      <c r="V37" s="105"/>
      <c r="W37" s="105"/>
      <c r="X37" s="105"/>
      <c r="Y37" s="105"/>
      <c r="Z37" s="105"/>
      <c r="AA37" s="117"/>
      <c r="AB37" s="117"/>
      <c r="AC37" s="117"/>
      <c r="AD37" s="117"/>
      <c r="AE37" s="117"/>
      <c r="AF37" s="117"/>
      <c r="AG37" s="106"/>
      <c r="AH37" s="106"/>
      <c r="AI37" s="106"/>
      <c r="AJ37" s="106"/>
      <c r="AK37" s="106"/>
      <c r="AL37" s="106"/>
    </row>
    <row r="38" spans="1:38" ht="19.149999999999999" customHeight="1" thickBot="1">
      <c r="A38" s="345" t="s">
        <v>157</v>
      </c>
      <c r="B38" s="346"/>
      <c r="C38" s="320" t="e">
        <f>O38/I38</f>
        <v>#DIV/0!</v>
      </c>
      <c r="D38" s="320"/>
      <c r="E38" s="320"/>
      <c r="F38" s="320"/>
      <c r="G38" s="320"/>
      <c r="H38" s="321"/>
      <c r="I38" s="322">
        <f>SUM(I30:N37)</f>
        <v>0</v>
      </c>
      <c r="J38" s="249"/>
      <c r="K38" s="249"/>
      <c r="L38" s="249"/>
      <c r="M38" s="249"/>
      <c r="N38" s="249"/>
      <c r="O38" s="249">
        <f>SUM(O30:T37)</f>
        <v>0</v>
      </c>
      <c r="P38" s="249"/>
      <c r="Q38" s="249"/>
      <c r="R38" s="249"/>
      <c r="S38" s="249"/>
      <c r="T38" s="323"/>
      <c r="U38" s="105"/>
      <c r="V38" s="105"/>
      <c r="W38" s="105"/>
      <c r="X38" s="105"/>
      <c r="Y38" s="105"/>
      <c r="Z38" s="105"/>
      <c r="AA38" s="117"/>
      <c r="AB38" s="117"/>
      <c r="AC38" s="117"/>
      <c r="AD38" s="117"/>
      <c r="AE38" s="117"/>
      <c r="AF38" s="117"/>
      <c r="AG38" s="106"/>
      <c r="AH38" s="106"/>
      <c r="AI38" s="106"/>
      <c r="AJ38" s="106"/>
      <c r="AK38" s="106"/>
      <c r="AL38" s="106"/>
    </row>
    <row r="39" spans="1:38" ht="19.149999999999999" customHeight="1"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</row>
    <row r="40" spans="1:38" ht="19.149999999999999" customHeight="1">
      <c r="A40" s="103" t="s">
        <v>144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</row>
    <row r="41" spans="1:38" ht="19.149999999999999" customHeight="1"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</row>
    <row r="42" spans="1:38" ht="19.149999999999999" customHeight="1">
      <c r="B42" s="120" t="s">
        <v>43</v>
      </c>
      <c r="C42" s="112" t="s">
        <v>42</v>
      </c>
      <c r="D42" s="112"/>
      <c r="E42" s="112"/>
      <c r="F42" s="112"/>
      <c r="G42" s="112"/>
      <c r="H42" s="112"/>
      <c r="I42" s="112"/>
      <c r="J42" s="112"/>
      <c r="K42" s="112"/>
      <c r="L42" s="186"/>
      <c r="M42" s="186"/>
      <c r="N42" s="186"/>
      <c r="O42" s="186"/>
      <c r="P42" s="121" t="s">
        <v>41</v>
      </c>
      <c r="Q42" s="121"/>
      <c r="R42" s="121"/>
      <c r="S42" s="121"/>
      <c r="T42" s="121"/>
      <c r="U42" s="121"/>
      <c r="V42" s="121"/>
      <c r="W42" s="121"/>
      <c r="X42" s="121"/>
      <c r="Y42" s="121" t="s">
        <v>182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2"/>
    </row>
    <row r="43" spans="1:38" ht="19.149999999999999" customHeight="1">
      <c r="B43" s="123" t="s">
        <v>43</v>
      </c>
      <c r="C43" s="124" t="s">
        <v>62</v>
      </c>
      <c r="D43" s="124"/>
      <c r="E43" s="124"/>
      <c r="F43" s="124"/>
      <c r="G43" s="124"/>
      <c r="H43" s="124"/>
      <c r="I43" s="124"/>
      <c r="J43" s="124"/>
      <c r="K43" s="108"/>
      <c r="L43" s="108"/>
      <c r="M43" s="108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25"/>
    </row>
    <row r="44" spans="1:38" ht="15" customHeight="1">
      <c r="B44" s="123"/>
      <c r="C44" s="124"/>
      <c r="D44" s="126" t="s">
        <v>44</v>
      </c>
      <c r="E44" s="126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40"/>
    </row>
    <row r="45" spans="1:38" ht="15" customHeight="1">
      <c r="B45" s="123"/>
      <c r="C45" s="124"/>
      <c r="D45" s="126"/>
      <c r="E45" s="126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40"/>
    </row>
    <row r="46" spans="1:38" ht="15" customHeight="1">
      <c r="B46" s="123"/>
      <c r="C46" s="124"/>
      <c r="D46" s="126"/>
      <c r="E46" s="126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40"/>
    </row>
    <row r="47" spans="1:38" ht="15" customHeight="1">
      <c r="B47" s="127"/>
      <c r="C47" s="128"/>
      <c r="D47" s="128"/>
      <c r="E47" s="128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2"/>
    </row>
    <row r="48" spans="1:38" ht="22.5" customHeight="1"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116"/>
      <c r="P48" s="217"/>
      <c r="Q48" s="217"/>
      <c r="R48" s="217"/>
      <c r="S48" s="102"/>
      <c r="T48" s="105"/>
      <c r="U48" s="105"/>
      <c r="V48" s="105"/>
      <c r="W48" s="105"/>
      <c r="X48" s="105"/>
      <c r="Y48" s="106"/>
      <c r="Z48" s="106"/>
      <c r="AA48" s="106"/>
      <c r="AB48" s="106"/>
      <c r="AC48" s="107"/>
      <c r="AF48" s="178" t="s">
        <v>17</v>
      </c>
      <c r="AG48" s="179"/>
      <c r="AH48" s="179"/>
      <c r="AI48" s="179"/>
      <c r="AJ48" s="237">
        <f>U1</f>
        <v>0</v>
      </c>
      <c r="AK48" s="237"/>
      <c r="AL48" s="238"/>
    </row>
    <row r="49" spans="1:39" ht="17.45" customHeight="1"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02"/>
      <c r="T49" s="105"/>
      <c r="U49" s="105"/>
      <c r="V49" s="105"/>
      <c r="W49" s="105"/>
      <c r="X49" s="105"/>
      <c r="Y49" s="151"/>
      <c r="Z49" s="151"/>
      <c r="AA49" s="151"/>
      <c r="AB49" s="151"/>
      <c r="AC49" s="107"/>
      <c r="AD49" s="102"/>
      <c r="AE49" s="102"/>
      <c r="AF49" s="150"/>
      <c r="AG49" s="150"/>
      <c r="AH49" s="150"/>
      <c r="AI49" s="150"/>
      <c r="AJ49" s="150"/>
      <c r="AK49" s="150"/>
      <c r="AL49" s="150"/>
      <c r="AM49" s="102"/>
    </row>
    <row r="50" spans="1:39" ht="17.45" customHeight="1">
      <c r="A50" s="103" t="s">
        <v>145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</row>
    <row r="51" spans="1:39" ht="17.25" customHeight="1"/>
    <row r="52" spans="1:39" ht="17.25" customHeight="1">
      <c r="B52" s="130" t="s">
        <v>205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2"/>
    </row>
    <row r="53" spans="1:39" ht="17.25" customHeight="1">
      <c r="B53" s="133"/>
      <c r="C53" s="107" t="s">
        <v>198</v>
      </c>
      <c r="D53" s="107"/>
      <c r="E53" s="107"/>
      <c r="F53" s="107"/>
      <c r="G53" s="119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34"/>
    </row>
    <row r="54" spans="1:39" ht="17.25" customHeight="1">
      <c r="A54" s="102"/>
      <c r="B54" s="133"/>
      <c r="C54" s="328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30"/>
      <c r="AL54" s="134"/>
    </row>
    <row r="55" spans="1:39" ht="17.25" customHeight="1">
      <c r="A55" s="102"/>
      <c r="B55" s="133"/>
      <c r="C55" s="331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332"/>
      <c r="AL55" s="134"/>
    </row>
    <row r="56" spans="1:39" ht="17.25" customHeight="1">
      <c r="A56" s="102"/>
      <c r="B56" s="133"/>
      <c r="C56" s="331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332"/>
      <c r="AL56" s="134"/>
    </row>
    <row r="57" spans="1:39" ht="17.25" customHeight="1">
      <c r="A57" s="102"/>
      <c r="B57" s="133"/>
      <c r="C57" s="333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K57" s="335"/>
      <c r="AL57" s="134"/>
    </row>
    <row r="58" spans="1:39" ht="17.25" customHeight="1">
      <c r="A58" s="102"/>
      <c r="B58" s="123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34"/>
    </row>
    <row r="59" spans="1:39" ht="17.25" customHeight="1">
      <c r="A59" s="102"/>
      <c r="B59" s="133" t="s">
        <v>204</v>
      </c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34"/>
    </row>
    <row r="60" spans="1:39" ht="17.25" customHeight="1">
      <c r="A60" s="102"/>
      <c r="B60" s="133"/>
      <c r="C60" s="105" t="s">
        <v>199</v>
      </c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34"/>
    </row>
    <row r="61" spans="1:39" ht="17.25" customHeight="1">
      <c r="A61" s="102"/>
      <c r="B61" s="133"/>
      <c r="C61" s="328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  <c r="AG61" s="329"/>
      <c r="AH61" s="329"/>
      <c r="AI61" s="329"/>
      <c r="AJ61" s="329"/>
      <c r="AK61" s="330"/>
      <c r="AL61" s="134"/>
    </row>
    <row r="62" spans="1:39" ht="17.25" customHeight="1">
      <c r="A62" s="102"/>
      <c r="B62" s="133"/>
      <c r="C62" s="333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334"/>
      <c r="AK62" s="335"/>
      <c r="AL62" s="134"/>
    </row>
    <row r="63" spans="1:39" ht="17.25" customHeight="1">
      <c r="A63" s="102"/>
      <c r="B63" s="133"/>
      <c r="C63" s="161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34"/>
    </row>
    <row r="64" spans="1:39" ht="17.25" customHeight="1">
      <c r="A64" s="102"/>
      <c r="B64" s="123" t="s">
        <v>200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34"/>
    </row>
    <row r="65" spans="1:38" ht="17.25" customHeight="1">
      <c r="A65" s="102"/>
      <c r="B65" s="123"/>
      <c r="C65" s="119" t="s">
        <v>201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34"/>
    </row>
    <row r="66" spans="1:38" ht="17.25" customHeight="1">
      <c r="A66" s="102"/>
      <c r="B66" s="123"/>
      <c r="C66" s="328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30"/>
      <c r="AL66" s="134"/>
    </row>
    <row r="67" spans="1:38" ht="17.25" customHeight="1">
      <c r="A67" s="102"/>
      <c r="B67" s="123"/>
      <c r="C67" s="331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332"/>
      <c r="AL67" s="134"/>
    </row>
    <row r="68" spans="1:38" ht="17.25" customHeight="1">
      <c r="A68" s="102"/>
      <c r="B68" s="133"/>
      <c r="C68" s="331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332"/>
      <c r="AL68" s="134"/>
    </row>
    <row r="69" spans="1:38" ht="17.25" customHeight="1">
      <c r="A69" s="102"/>
      <c r="B69" s="133"/>
      <c r="C69" s="333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  <c r="AH69" s="334"/>
      <c r="AI69" s="334"/>
      <c r="AJ69" s="334"/>
      <c r="AK69" s="335"/>
      <c r="AL69" s="134"/>
    </row>
    <row r="70" spans="1:38" ht="17.25" customHeight="1">
      <c r="A70" s="102"/>
      <c r="B70" s="133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25"/>
    </row>
    <row r="71" spans="1:38" ht="17.25" customHeight="1">
      <c r="A71" s="152"/>
      <c r="B71" s="133" t="s">
        <v>202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6"/>
    </row>
    <row r="72" spans="1:38" ht="17.25" customHeight="1">
      <c r="A72" s="102"/>
      <c r="B72" s="133"/>
      <c r="C72" s="107" t="s">
        <v>203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25"/>
    </row>
    <row r="73" spans="1:38" ht="17.25" customHeight="1">
      <c r="A73" s="102"/>
      <c r="B73" s="135"/>
      <c r="C73" s="336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8"/>
      <c r="AL73" s="154"/>
    </row>
    <row r="74" spans="1:38" ht="17.25" customHeight="1">
      <c r="A74" s="102"/>
      <c r="B74" s="135"/>
      <c r="C74" s="339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I74" s="340"/>
      <c r="AJ74" s="340"/>
      <c r="AK74" s="341"/>
      <c r="AL74" s="136"/>
    </row>
    <row r="75" spans="1:38" ht="17.25" customHeight="1">
      <c r="A75" s="102"/>
      <c r="B75" s="135"/>
      <c r="C75" s="339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1"/>
      <c r="AL75" s="136"/>
    </row>
    <row r="76" spans="1:38" ht="17.25" customHeight="1">
      <c r="A76" s="102"/>
      <c r="B76" s="135"/>
      <c r="C76" s="342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3"/>
      <c r="Q76" s="343"/>
      <c r="R76" s="343"/>
      <c r="S76" s="343"/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I76" s="343"/>
      <c r="AJ76" s="343"/>
      <c r="AK76" s="344"/>
      <c r="AL76" s="136"/>
    </row>
    <row r="77" spans="1:38" ht="17.25" customHeight="1">
      <c r="A77" s="102"/>
      <c r="B77" s="135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36"/>
    </row>
    <row r="78" spans="1:38" ht="17.25" customHeight="1">
      <c r="A78" s="102"/>
      <c r="B78" s="135" t="s">
        <v>206</v>
      </c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36"/>
    </row>
    <row r="79" spans="1:38" ht="17.25" customHeight="1">
      <c r="A79" s="102"/>
      <c r="B79" s="135"/>
      <c r="C79" s="163" t="s">
        <v>207</v>
      </c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36"/>
    </row>
    <row r="80" spans="1:38" ht="17.25" customHeight="1">
      <c r="A80" s="102"/>
      <c r="B80" s="135"/>
      <c r="C80" s="336"/>
      <c r="D80" s="337"/>
      <c r="E80" s="337"/>
      <c r="F80" s="337"/>
      <c r="G80" s="337"/>
      <c r="H80" s="337"/>
      <c r="I80" s="337"/>
      <c r="J80" s="337"/>
      <c r="K80" s="337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37"/>
      <c r="AH80" s="337"/>
      <c r="AI80" s="337"/>
      <c r="AJ80" s="337"/>
      <c r="AK80" s="338"/>
      <c r="AL80" s="136"/>
    </row>
    <row r="81" spans="1:40" ht="17.25" customHeight="1">
      <c r="A81" s="102"/>
      <c r="B81" s="135"/>
      <c r="C81" s="339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1"/>
      <c r="AL81" s="136"/>
    </row>
    <row r="82" spans="1:40" ht="17.25" customHeight="1">
      <c r="A82" s="102"/>
      <c r="B82" s="135"/>
      <c r="C82" s="339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I82" s="340"/>
      <c r="AJ82" s="340"/>
      <c r="AK82" s="341"/>
      <c r="AL82" s="136"/>
    </row>
    <row r="83" spans="1:40" ht="17.25" customHeight="1">
      <c r="A83" s="102"/>
      <c r="B83" s="135"/>
      <c r="C83" s="342"/>
      <c r="D83" s="343"/>
      <c r="E83" s="343"/>
      <c r="F83" s="343"/>
      <c r="G83" s="343"/>
      <c r="H83" s="343"/>
      <c r="I83" s="343"/>
      <c r="J83" s="343"/>
      <c r="K83" s="343"/>
      <c r="L83" s="343"/>
      <c r="M83" s="343"/>
      <c r="N83" s="343"/>
      <c r="O83" s="343"/>
      <c r="P83" s="343"/>
      <c r="Q83" s="343"/>
      <c r="R83" s="343"/>
      <c r="S83" s="343"/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I83" s="343"/>
      <c r="AJ83" s="343"/>
      <c r="AK83" s="344"/>
      <c r="AL83" s="136"/>
    </row>
    <row r="84" spans="1:40" ht="17.25" customHeight="1">
      <c r="B84" s="135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36"/>
    </row>
    <row r="85" spans="1:40" ht="17.25" customHeight="1">
      <c r="B85" s="123" t="s">
        <v>208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29"/>
      <c r="AL85" s="157"/>
      <c r="AM85" s="129"/>
      <c r="AN85" s="129"/>
    </row>
    <row r="86" spans="1:40" ht="17.25" customHeight="1">
      <c r="B86" s="123"/>
      <c r="C86" s="119" t="s">
        <v>209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25"/>
    </row>
    <row r="87" spans="1:40" ht="17.25" customHeight="1">
      <c r="B87" s="123"/>
      <c r="C87" s="328"/>
      <c r="D87" s="329"/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30"/>
      <c r="AL87" s="125"/>
    </row>
    <row r="88" spans="1:40" ht="17.25" customHeight="1">
      <c r="B88" s="123"/>
      <c r="C88" s="331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332"/>
      <c r="AL88" s="125"/>
    </row>
    <row r="89" spans="1:40" ht="17.25" customHeight="1">
      <c r="B89" s="123"/>
      <c r="C89" s="331"/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332"/>
      <c r="AL89" s="125"/>
    </row>
    <row r="90" spans="1:40" ht="17.25" customHeight="1">
      <c r="B90" s="123"/>
      <c r="C90" s="333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  <c r="AH90" s="334"/>
      <c r="AI90" s="334"/>
      <c r="AJ90" s="334"/>
      <c r="AK90" s="335"/>
      <c r="AL90" s="125"/>
    </row>
    <row r="91" spans="1:40" ht="17.25" customHeight="1">
      <c r="B91" s="15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59"/>
    </row>
    <row r="92" spans="1:40" ht="17.25" customHeight="1"/>
  </sheetData>
  <sheetProtection password="C7F5" sheet="1" selectLockedCells="1"/>
  <mergeCells count="182">
    <mergeCell ref="C54:AK57"/>
    <mergeCell ref="C61:AK62"/>
    <mergeCell ref="C66:AK69"/>
    <mergeCell ref="C73:AK76"/>
    <mergeCell ref="C80:AK83"/>
    <mergeCell ref="C87:AK90"/>
    <mergeCell ref="A32:B32"/>
    <mergeCell ref="C32:H32"/>
    <mergeCell ref="I32:N32"/>
    <mergeCell ref="O32:T32"/>
    <mergeCell ref="A33:B33"/>
    <mergeCell ref="C33:H33"/>
    <mergeCell ref="I33:N33"/>
    <mergeCell ref="O33:T33"/>
    <mergeCell ref="A34:B34"/>
    <mergeCell ref="C34:H34"/>
    <mergeCell ref="I34:N34"/>
    <mergeCell ref="O34:T34"/>
    <mergeCell ref="A38:B38"/>
    <mergeCell ref="AI16:AL16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AI17:AL17"/>
    <mergeCell ref="O27:T28"/>
    <mergeCell ref="C29:H29"/>
    <mergeCell ref="C27:H28"/>
    <mergeCell ref="I31:N31"/>
    <mergeCell ref="I30:N30"/>
    <mergeCell ref="I28:N28"/>
    <mergeCell ref="U1:Y1"/>
    <mergeCell ref="C38:H38"/>
    <mergeCell ref="I38:N38"/>
    <mergeCell ref="O38:T38"/>
    <mergeCell ref="K10:V10"/>
    <mergeCell ref="W14:Z14"/>
    <mergeCell ref="Q1:T1"/>
    <mergeCell ref="L6:N6"/>
    <mergeCell ref="S14:V14"/>
    <mergeCell ref="C37:H37"/>
    <mergeCell ref="I37:N37"/>
    <mergeCell ref="C18:F18"/>
    <mergeCell ref="G18:J18"/>
    <mergeCell ref="K18:N18"/>
    <mergeCell ref="I29:N29"/>
    <mergeCell ref="O19:R19"/>
    <mergeCell ref="O18:R18"/>
    <mergeCell ref="A1:L1"/>
    <mergeCell ref="K21:N21"/>
    <mergeCell ref="A14:B14"/>
    <mergeCell ref="G13:J13"/>
    <mergeCell ref="C13:F13"/>
    <mergeCell ref="C14:F14"/>
    <mergeCell ref="W15:Z15"/>
    <mergeCell ref="AA15:AD15"/>
    <mergeCell ref="W16:Z16"/>
    <mergeCell ref="AA16:AD16"/>
    <mergeCell ref="A15:B15"/>
    <mergeCell ref="C15:F15"/>
    <mergeCell ref="G15:J15"/>
    <mergeCell ref="K15:N15"/>
    <mergeCell ref="O15:R15"/>
    <mergeCell ref="S15:V15"/>
    <mergeCell ref="A16:B16"/>
    <mergeCell ref="C16:F16"/>
    <mergeCell ref="G16:J16"/>
    <mergeCell ref="K16:N16"/>
    <mergeCell ref="O16:R16"/>
    <mergeCell ref="S16:V16"/>
    <mergeCell ref="AE12:AH12"/>
    <mergeCell ref="W12:Z12"/>
    <mergeCell ref="AA12:AD12"/>
    <mergeCell ref="A19:B19"/>
    <mergeCell ref="AE20:AH20"/>
    <mergeCell ref="A13:B13"/>
    <mergeCell ref="A18:B18"/>
    <mergeCell ref="B6:K6"/>
    <mergeCell ref="AI10:AL12"/>
    <mergeCell ref="AI20:AL20"/>
    <mergeCell ref="S12:V12"/>
    <mergeCell ref="P6:R6"/>
    <mergeCell ref="S11:V11"/>
    <mergeCell ref="AI14:AL14"/>
    <mergeCell ref="AI13:AL13"/>
    <mergeCell ref="C10:F12"/>
    <mergeCell ref="AA10:AD11"/>
    <mergeCell ref="W10:Z11"/>
    <mergeCell ref="O11:R11"/>
    <mergeCell ref="G10:J12"/>
    <mergeCell ref="AE10:AH11"/>
    <mergeCell ref="AE15:AH15"/>
    <mergeCell ref="AI15:AL15"/>
    <mergeCell ref="AE16:AH16"/>
    <mergeCell ref="AA29:AF29"/>
    <mergeCell ref="O31:T31"/>
    <mergeCell ref="O29:T29"/>
    <mergeCell ref="W22:AH22"/>
    <mergeCell ref="O22:V22"/>
    <mergeCell ref="U31:Z31"/>
    <mergeCell ref="U30:Z30"/>
    <mergeCell ref="U28:Z28"/>
    <mergeCell ref="S13:V13"/>
    <mergeCell ref="O13:R13"/>
    <mergeCell ref="AE13:AH13"/>
    <mergeCell ref="AE14:AH14"/>
    <mergeCell ref="S18:V18"/>
    <mergeCell ref="W18:Z18"/>
    <mergeCell ref="AA18:AD18"/>
    <mergeCell ref="AE18:AH18"/>
    <mergeCell ref="AA14:AD14"/>
    <mergeCell ref="AA13:AD13"/>
    <mergeCell ref="W13:Z13"/>
    <mergeCell ref="AA31:AF31"/>
    <mergeCell ref="AG31:AL31"/>
    <mergeCell ref="AA28:AF28"/>
    <mergeCell ref="O14:R14"/>
    <mergeCell ref="AA20:AD20"/>
    <mergeCell ref="AI21:AL21"/>
    <mergeCell ref="AE21:AH21"/>
    <mergeCell ref="S21:V21"/>
    <mergeCell ref="W21:Z21"/>
    <mergeCell ref="AA21:AD21"/>
    <mergeCell ref="S19:V19"/>
    <mergeCell ref="W19:Z19"/>
    <mergeCell ref="AA19:AD19"/>
    <mergeCell ref="AE19:AH19"/>
    <mergeCell ref="S20:V20"/>
    <mergeCell ref="W20:Z20"/>
    <mergeCell ref="AI18:AL18"/>
    <mergeCell ref="A35:B35"/>
    <mergeCell ref="C35:H35"/>
    <mergeCell ref="I35:N35"/>
    <mergeCell ref="O35:T35"/>
    <mergeCell ref="B48:K48"/>
    <mergeCell ref="L48:N48"/>
    <mergeCell ref="P48:R48"/>
    <mergeCell ref="AF48:AI48"/>
    <mergeCell ref="AG30:AL30"/>
    <mergeCell ref="AG29:AL29"/>
    <mergeCell ref="A27:B29"/>
    <mergeCell ref="A37:B37"/>
    <mergeCell ref="A31:B31"/>
    <mergeCell ref="A30:B30"/>
    <mergeCell ref="AJ48:AL48"/>
    <mergeCell ref="A36:B36"/>
    <mergeCell ref="AI19:AL19"/>
    <mergeCell ref="F44:AL47"/>
    <mergeCell ref="L42:O42"/>
    <mergeCell ref="AA30:AF30"/>
    <mergeCell ref="O37:T37"/>
    <mergeCell ref="U29:Z29"/>
    <mergeCell ref="AG27:AL28"/>
    <mergeCell ref="A10:B12"/>
    <mergeCell ref="G14:J14"/>
    <mergeCell ref="C36:H36"/>
    <mergeCell ref="I36:N36"/>
    <mergeCell ref="O36:T36"/>
    <mergeCell ref="C19:F19"/>
    <mergeCell ref="G19:J19"/>
    <mergeCell ref="K19:N19"/>
    <mergeCell ref="G20:J20"/>
    <mergeCell ref="K20:N20"/>
    <mergeCell ref="O20:R20"/>
    <mergeCell ref="C31:H31"/>
    <mergeCell ref="C30:H30"/>
    <mergeCell ref="O21:R21"/>
    <mergeCell ref="O30:T30"/>
    <mergeCell ref="A21:B21"/>
    <mergeCell ref="K14:N14"/>
    <mergeCell ref="K13:N13"/>
    <mergeCell ref="K11:N12"/>
    <mergeCell ref="O12:R12"/>
    <mergeCell ref="C20:F20"/>
    <mergeCell ref="C21:F21"/>
    <mergeCell ref="A20:B20"/>
    <mergeCell ref="G21:J21"/>
  </mergeCells>
  <phoneticPr fontId="3"/>
  <dataValidations count="2">
    <dataValidation type="list" allowBlank="1" showInputMessage="1" showErrorMessage="1" sqref="C13:F20" xr:uid="{1D6BA4AD-37B2-400D-A2B7-5EB8493BA58B}">
      <formula1>"森林簿,地籍"</formula1>
    </dataValidation>
    <dataValidation type="list" allowBlank="1" showInputMessage="1" showErrorMessage="1" sqref="G13:J20" xr:uid="{CDDE40DC-4FD7-4FDF-974F-9CC4692F2D31}">
      <formula1>"森林簿,現地踏査"</formula1>
    </dataValidation>
  </dataValidations>
  <printOptions horizontalCentered="1" verticalCentered="1"/>
  <pageMargins left="0.59055118110236227" right="0.19685039370078741" top="0.78740157480314965" bottom="0.39370078740157483" header="0.31496062992125984" footer="0.31496062992125984"/>
  <pageSetup paperSize="9" orientation="portrait" blackAndWhite="1" horizontalDpi="300" verticalDpi="300" r:id="rId1"/>
  <rowBreaks count="1" manualBreakCount="1">
    <brk id="4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42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6.375" style="3" customWidth="1"/>
    <col min="28" max="28" width="19.75" style="3" customWidth="1"/>
    <col min="29" max="30" width="8.75" style="3" customWidth="1"/>
    <col min="31" max="32" width="12.5" style="3" customWidth="1"/>
    <col min="33" max="49" width="9.75" style="3" customWidth="1"/>
    <col min="50" max="101" width="3.75" style="3" customWidth="1"/>
    <col min="102" max="16384" width="3.75" style="137"/>
  </cols>
  <sheetData>
    <row r="1" spans="1:35" ht="21" customHeight="1">
      <c r="A1" s="54" t="s">
        <v>35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T1" s="178" t="s">
        <v>17</v>
      </c>
      <c r="U1" s="179"/>
      <c r="V1" s="179"/>
      <c r="W1" s="179"/>
      <c r="X1" s="237">
        <f>提案書表紙!X6</f>
        <v>0</v>
      </c>
      <c r="Y1" s="237"/>
      <c r="Z1" s="238"/>
    </row>
    <row r="2" spans="1:35" ht="7.5" customHeight="1">
      <c r="A2" s="54"/>
      <c r="B2" s="55"/>
      <c r="C2" s="55"/>
      <c r="D2" s="55"/>
      <c r="E2" s="55"/>
      <c r="F2" s="55"/>
      <c r="G2" s="55"/>
      <c r="H2" s="55"/>
      <c r="I2" s="56"/>
      <c r="J2" s="56"/>
      <c r="K2" s="56"/>
      <c r="L2" s="56"/>
      <c r="T2" s="108"/>
      <c r="U2" s="108"/>
      <c r="V2" s="108"/>
      <c r="W2" s="108"/>
      <c r="X2" s="116"/>
      <c r="Y2" s="116"/>
      <c r="Z2" s="116"/>
    </row>
    <row r="3" spans="1:35" ht="18.75" customHeight="1">
      <c r="A3" s="54"/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T3" s="108"/>
      <c r="U3" s="58"/>
      <c r="V3" s="58"/>
      <c r="W3" s="58"/>
      <c r="X3" s="51" t="s">
        <v>138</v>
      </c>
      <c r="Y3" s="116"/>
      <c r="Z3" s="116"/>
    </row>
    <row r="4" spans="1:35" s="3" customFormat="1" ht="18.75" customHeight="1">
      <c r="A4" s="5" t="s">
        <v>156</v>
      </c>
      <c r="B4" s="6"/>
      <c r="C4" s="7"/>
    </row>
    <row r="5" spans="1:35" s="3" customFormat="1" ht="18.75" customHeight="1">
      <c r="A5" s="375" t="s">
        <v>68</v>
      </c>
      <c r="B5" s="375"/>
      <c r="C5" s="375" t="s">
        <v>69</v>
      </c>
      <c r="D5" s="375"/>
      <c r="E5" s="375"/>
      <c r="F5" s="375" t="s">
        <v>70</v>
      </c>
      <c r="G5" s="375"/>
      <c r="H5" s="375"/>
      <c r="I5" s="375" t="s">
        <v>71</v>
      </c>
      <c r="J5" s="375"/>
      <c r="K5" s="375"/>
      <c r="L5" s="375" t="s">
        <v>72</v>
      </c>
      <c r="M5" s="375"/>
      <c r="N5" s="375"/>
      <c r="O5" s="375"/>
      <c r="P5" s="375"/>
      <c r="Q5" s="473" t="s">
        <v>73</v>
      </c>
      <c r="R5" s="473"/>
      <c r="S5" s="474"/>
      <c r="T5" s="474"/>
      <c r="U5" s="474"/>
      <c r="V5" s="474"/>
      <c r="W5" s="474"/>
      <c r="X5" s="474"/>
      <c r="Y5" s="474"/>
    </row>
    <row r="6" spans="1:35" s="3" customFormat="1" ht="18.75" customHeight="1">
      <c r="A6" s="375"/>
      <c r="B6" s="3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6" t="s">
        <v>74</v>
      </c>
      <c r="R6" s="476"/>
      <c r="S6" s="477"/>
      <c r="T6" s="477"/>
      <c r="U6" s="477"/>
      <c r="V6" s="477"/>
      <c r="W6" s="477"/>
      <c r="X6" s="477"/>
      <c r="Y6" s="477"/>
    </row>
    <row r="7" spans="1:35" s="3" customFormat="1" ht="3.7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35" s="3" customFormat="1" ht="18.75" customHeight="1">
      <c r="A8" s="375" t="s">
        <v>75</v>
      </c>
      <c r="B8" s="375"/>
      <c r="C8" s="375"/>
      <c r="D8" s="375"/>
      <c r="E8" s="375"/>
      <c r="F8" s="375"/>
      <c r="G8" s="375"/>
      <c r="H8" s="440" t="s">
        <v>76</v>
      </c>
      <c r="I8" s="440"/>
      <c r="J8" s="440"/>
      <c r="K8" s="440"/>
      <c r="L8" s="440"/>
      <c r="M8" s="440"/>
      <c r="N8" s="375" t="s">
        <v>77</v>
      </c>
      <c r="O8" s="375"/>
      <c r="P8" s="375"/>
      <c r="Q8" s="375"/>
      <c r="R8" s="375"/>
      <c r="S8" s="375"/>
      <c r="T8" s="375" t="s">
        <v>78</v>
      </c>
      <c r="U8" s="375"/>
      <c r="V8" s="375"/>
      <c r="W8" s="375"/>
      <c r="X8" s="375"/>
      <c r="Y8" s="375"/>
    </row>
    <row r="9" spans="1:35" s="3" customFormat="1" ht="18.75" customHeight="1">
      <c r="A9" s="441">
        <f>施業提案書!W21</f>
        <v>0</v>
      </c>
      <c r="B9" s="441"/>
      <c r="C9" s="441"/>
      <c r="D9" s="441"/>
      <c r="E9" s="442"/>
      <c r="F9" s="443" t="s">
        <v>79</v>
      </c>
      <c r="G9" s="444"/>
      <c r="H9" s="445" t="s">
        <v>137</v>
      </c>
      <c r="I9" s="445"/>
      <c r="J9" s="445"/>
      <c r="K9" s="445"/>
      <c r="L9" s="445"/>
      <c r="M9" s="445"/>
      <c r="N9" s="453">
        <f>I14+I15</f>
        <v>0</v>
      </c>
      <c r="O9" s="454"/>
      <c r="P9" s="454"/>
      <c r="Q9" s="454"/>
      <c r="R9" s="455" t="s">
        <v>80</v>
      </c>
      <c r="S9" s="456"/>
      <c r="T9" s="459">
        <f>施業提案書!W21*施業提案書!L42</f>
        <v>0</v>
      </c>
      <c r="U9" s="460"/>
      <c r="V9" s="460"/>
      <c r="W9" s="460"/>
      <c r="X9" s="455" t="s">
        <v>81</v>
      </c>
      <c r="Y9" s="456"/>
    </row>
    <row r="10" spans="1:35" s="3" customFormat="1" ht="18.75" customHeight="1">
      <c r="A10" s="441"/>
      <c r="B10" s="441"/>
      <c r="C10" s="441"/>
      <c r="D10" s="441"/>
      <c r="E10" s="442"/>
      <c r="F10" s="443"/>
      <c r="G10" s="444"/>
      <c r="H10" s="446">
        <v>25</v>
      </c>
      <c r="I10" s="446"/>
      <c r="J10" s="446"/>
      <c r="K10" s="447"/>
      <c r="L10" s="448" t="s">
        <v>82</v>
      </c>
      <c r="M10" s="449"/>
      <c r="N10" s="463" t="e">
        <f>N9/A9</f>
        <v>#DIV/0!</v>
      </c>
      <c r="O10" s="464"/>
      <c r="P10" s="464"/>
      <c r="Q10" s="464"/>
      <c r="R10" s="457" t="s">
        <v>173</v>
      </c>
      <c r="S10" s="458"/>
      <c r="T10" s="465" t="e">
        <f>T9/A9</f>
        <v>#DIV/0!</v>
      </c>
      <c r="U10" s="466"/>
      <c r="V10" s="466"/>
      <c r="W10" s="466"/>
      <c r="X10" s="461" t="s">
        <v>174</v>
      </c>
      <c r="Y10" s="462"/>
    </row>
    <row r="11" spans="1:35" s="3" customFormat="1" ht="22.5" customHeight="1">
      <c r="A11" s="450" t="s">
        <v>189</v>
      </c>
      <c r="B11" s="451"/>
      <c r="C11" s="452"/>
      <c r="D11" s="348" t="e">
        <f>施業提案書!C38</f>
        <v>#DIV/0!</v>
      </c>
      <c r="E11" s="349"/>
      <c r="F11" s="349" t="s">
        <v>181</v>
      </c>
      <c r="G11" s="350"/>
      <c r="H11" s="9"/>
      <c r="I11" s="10" t="s">
        <v>83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5" s="3" customFormat="1" ht="22.5" customHeight="1">
      <c r="B12" s="8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AA12" s="347"/>
      <c r="AB12" s="347"/>
      <c r="AC12" s="347"/>
      <c r="AD12" s="347"/>
      <c r="AE12" s="347"/>
      <c r="AF12" s="347"/>
      <c r="AG12" s="347"/>
      <c r="AH12" s="347"/>
      <c r="AI12" s="347"/>
    </row>
    <row r="13" spans="1:35" s="3" customFormat="1" ht="18.75" customHeight="1">
      <c r="A13" s="5" t="s">
        <v>158</v>
      </c>
      <c r="E13" s="3" t="s">
        <v>164</v>
      </c>
      <c r="U13" s="4"/>
      <c r="W13" s="385" t="s">
        <v>34</v>
      </c>
      <c r="X13" s="385"/>
      <c r="Y13" s="385"/>
      <c r="AA13" s="347"/>
      <c r="AB13" s="347"/>
      <c r="AC13" s="347"/>
      <c r="AD13" s="347"/>
      <c r="AE13" s="347"/>
      <c r="AF13" s="347"/>
      <c r="AG13" s="347"/>
      <c r="AH13" s="347"/>
      <c r="AI13" s="347"/>
    </row>
    <row r="14" spans="1:35" s="3" customFormat="1" ht="18.75" customHeight="1">
      <c r="A14" s="467" t="s">
        <v>84</v>
      </c>
      <c r="B14" s="468"/>
      <c r="C14" s="468"/>
      <c r="D14" s="471" t="s">
        <v>85</v>
      </c>
      <c r="E14" s="471"/>
      <c r="F14" s="472" t="s">
        <v>18</v>
      </c>
      <c r="G14" s="472"/>
      <c r="H14" s="472"/>
      <c r="I14" s="427"/>
      <c r="J14" s="427"/>
      <c r="K14" s="427"/>
      <c r="L14" s="11" t="s">
        <v>86</v>
      </c>
      <c r="M14" s="428" t="s">
        <v>159</v>
      </c>
      <c r="N14" s="428"/>
      <c r="O14" s="428"/>
      <c r="P14" s="429"/>
      <c r="Q14" s="429"/>
      <c r="R14" s="429"/>
      <c r="S14" s="12" t="s">
        <v>87</v>
      </c>
      <c r="T14" s="13"/>
      <c r="U14" s="14" t="s">
        <v>88</v>
      </c>
      <c r="V14" s="430">
        <f>I14*P14</f>
        <v>0</v>
      </c>
      <c r="W14" s="430"/>
      <c r="X14" s="430"/>
      <c r="Y14" s="431"/>
    </row>
    <row r="15" spans="1:35" s="3" customFormat="1" ht="18.75" customHeight="1">
      <c r="A15" s="469"/>
      <c r="B15" s="470"/>
      <c r="C15" s="470"/>
      <c r="D15" s="432" t="s">
        <v>89</v>
      </c>
      <c r="E15" s="432"/>
      <c r="F15" s="433" t="s">
        <v>18</v>
      </c>
      <c r="G15" s="433"/>
      <c r="H15" s="433"/>
      <c r="I15" s="434"/>
      <c r="J15" s="434"/>
      <c r="K15" s="434"/>
      <c r="L15" s="15" t="s">
        <v>86</v>
      </c>
      <c r="M15" s="435" t="s">
        <v>159</v>
      </c>
      <c r="N15" s="435"/>
      <c r="O15" s="435"/>
      <c r="P15" s="436"/>
      <c r="Q15" s="436"/>
      <c r="R15" s="436"/>
      <c r="S15" s="16" t="s">
        <v>87</v>
      </c>
      <c r="T15" s="17"/>
      <c r="U15" s="18" t="s">
        <v>90</v>
      </c>
      <c r="V15" s="437">
        <f>I15*P15</f>
        <v>0</v>
      </c>
      <c r="W15" s="437"/>
      <c r="X15" s="437"/>
      <c r="Y15" s="438"/>
      <c r="AA15" s="72" t="s">
        <v>185</v>
      </c>
    </row>
    <row r="16" spans="1:35" s="3" customFormat="1" ht="18.75" customHeight="1">
      <c r="A16" s="404" t="s">
        <v>91</v>
      </c>
      <c r="B16" s="405"/>
      <c r="C16" s="405"/>
      <c r="D16" s="405"/>
      <c r="E16" s="405"/>
      <c r="F16" s="19" t="s">
        <v>92</v>
      </c>
      <c r="G16" s="20"/>
      <c r="H16" s="20"/>
      <c r="I16" s="21"/>
      <c r="J16" s="21"/>
      <c r="K16" s="21"/>
      <c r="L16" s="22"/>
      <c r="M16" s="20"/>
      <c r="N16" s="20"/>
      <c r="O16" s="22"/>
      <c r="P16" s="22"/>
      <c r="Q16" s="23"/>
      <c r="R16" s="23"/>
      <c r="S16" s="22"/>
      <c r="T16" s="24"/>
      <c r="U16" s="63" t="s">
        <v>93</v>
      </c>
      <c r="V16" s="406"/>
      <c r="W16" s="407"/>
      <c r="X16" s="407"/>
      <c r="Y16" s="408"/>
      <c r="AA16" s="60"/>
      <c r="AB16" s="60" t="s">
        <v>210</v>
      </c>
      <c r="AC16" s="60" t="s">
        <v>160</v>
      </c>
      <c r="AD16" s="166"/>
      <c r="AE16" s="60" t="s">
        <v>162</v>
      </c>
      <c r="AF16" s="60" t="s">
        <v>163</v>
      </c>
    </row>
    <row r="17" spans="1:32" s="3" customFormat="1" ht="18.75" customHeight="1">
      <c r="A17" s="409" t="s">
        <v>94</v>
      </c>
      <c r="B17" s="410"/>
      <c r="C17" s="410"/>
      <c r="D17" s="410"/>
      <c r="E17" s="411"/>
      <c r="F17" s="25" t="s">
        <v>178</v>
      </c>
      <c r="G17" s="26"/>
      <c r="H17" s="26"/>
      <c r="I17" s="26"/>
      <c r="J17" s="26"/>
      <c r="K17" s="26"/>
      <c r="L17" s="26"/>
      <c r="M17" s="26"/>
      <c r="N17" s="26"/>
      <c r="O17" s="27"/>
      <c r="P17" s="27"/>
      <c r="Q17" s="28"/>
      <c r="R17" s="28"/>
      <c r="S17" s="27"/>
      <c r="T17" s="29"/>
      <c r="U17" s="30" t="s">
        <v>96</v>
      </c>
      <c r="V17" s="412"/>
      <c r="W17" s="413"/>
      <c r="X17" s="413"/>
      <c r="Y17" s="414"/>
      <c r="AA17" s="60" t="s">
        <v>165</v>
      </c>
      <c r="AB17" s="73">
        <v>575000</v>
      </c>
      <c r="AC17" s="74">
        <v>1.39</v>
      </c>
      <c r="AD17" s="167"/>
      <c r="AE17" s="61">
        <f>A9*AB17*AC17*68%</f>
        <v>0</v>
      </c>
      <c r="AF17" s="61">
        <f>A9*AB17*AC17*12%</f>
        <v>0</v>
      </c>
    </row>
    <row r="18" spans="1:32" s="3" customFormat="1" ht="18.75" customHeight="1">
      <c r="A18" s="378" t="s">
        <v>97</v>
      </c>
      <c r="B18" s="379"/>
      <c r="C18" s="379"/>
      <c r="D18" s="379"/>
      <c r="E18" s="379"/>
      <c r="F18" s="380" t="s">
        <v>98</v>
      </c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60" t="s">
        <v>99</v>
      </c>
      <c r="V18" s="376">
        <f>SUM(V14:Y17)</f>
        <v>0</v>
      </c>
      <c r="W18" s="376"/>
      <c r="X18" s="376"/>
      <c r="Y18" s="376"/>
      <c r="AB18" s="3" t="s">
        <v>216</v>
      </c>
    </row>
    <row r="19" spans="1:32" s="3" customFormat="1" ht="42.6" customHeight="1">
      <c r="A19" s="31"/>
      <c r="AB19" s="168" t="s">
        <v>211</v>
      </c>
    </row>
    <row r="20" spans="1:32" s="3" customFormat="1" ht="18.75" customHeight="1">
      <c r="A20" s="5" t="s">
        <v>100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7"/>
      <c r="P20" s="57"/>
      <c r="Q20" s="57"/>
      <c r="R20" s="57"/>
      <c r="S20" s="57"/>
      <c r="T20" s="9"/>
      <c r="U20" s="9"/>
      <c r="V20" s="9"/>
      <c r="W20" s="385"/>
      <c r="X20" s="385"/>
      <c r="Y20" s="385"/>
      <c r="AA20" s="164"/>
      <c r="AB20" s="164" t="s">
        <v>212</v>
      </c>
      <c r="AC20" s="164" t="s">
        <v>160</v>
      </c>
      <c r="AD20" s="164" t="s">
        <v>213</v>
      </c>
      <c r="AE20" s="164" t="s">
        <v>162</v>
      </c>
      <c r="AF20" s="166"/>
    </row>
    <row r="21" spans="1:32" s="3" customFormat="1" ht="18.75" customHeight="1">
      <c r="A21" s="5"/>
      <c r="B21" s="8"/>
      <c r="C21" s="9"/>
      <c r="D21" s="141" t="s">
        <v>36</v>
      </c>
      <c r="E21" s="143" t="s">
        <v>37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2"/>
      <c r="R21" s="59"/>
      <c r="S21" s="59"/>
      <c r="T21" s="9"/>
      <c r="U21" s="9"/>
      <c r="V21" s="9"/>
      <c r="W21" s="62"/>
      <c r="X21" s="62"/>
      <c r="Y21" s="62"/>
      <c r="AA21" s="164" t="s">
        <v>166</v>
      </c>
      <c r="AB21" s="73">
        <v>2365</v>
      </c>
      <c r="AC21" s="74">
        <v>1.39</v>
      </c>
      <c r="AD21" s="75">
        <v>1.1000000000000001</v>
      </c>
      <c r="AE21" s="165">
        <f>T9*AB21*AC21*AD21*68%</f>
        <v>0</v>
      </c>
      <c r="AF21" s="169"/>
    </row>
    <row r="22" spans="1:32" s="3" customFormat="1" ht="18.75" customHeight="1" thickBot="1">
      <c r="A22" s="5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439"/>
      <c r="P22" s="439"/>
      <c r="Q22" s="439"/>
      <c r="R22" s="439"/>
      <c r="S22" s="439"/>
      <c r="T22" s="9"/>
      <c r="U22" s="9"/>
      <c r="V22" s="9"/>
      <c r="W22" s="385" t="s">
        <v>34</v>
      </c>
      <c r="X22" s="385"/>
      <c r="Y22" s="385"/>
      <c r="AB22" s="68" t="s">
        <v>214</v>
      </c>
    </row>
    <row r="23" spans="1:32" s="3" customFormat="1" ht="18.75" customHeight="1" thickBot="1">
      <c r="A23" s="415" t="s">
        <v>196</v>
      </c>
      <c r="B23" s="418" t="s">
        <v>19</v>
      </c>
      <c r="C23" s="418"/>
      <c r="D23" s="418"/>
      <c r="E23" s="418"/>
      <c r="F23" s="419" t="s">
        <v>20</v>
      </c>
      <c r="G23" s="419"/>
      <c r="H23" s="419"/>
      <c r="I23" s="420">
        <f>A9</f>
        <v>0</v>
      </c>
      <c r="J23" s="420"/>
      <c r="K23" s="420"/>
      <c r="L23" s="32" t="s">
        <v>101</v>
      </c>
      <c r="M23" s="33" t="s">
        <v>102</v>
      </c>
      <c r="N23" s="365" t="s">
        <v>103</v>
      </c>
      <c r="O23" s="365"/>
      <c r="P23" s="421"/>
      <c r="Q23" s="421"/>
      <c r="R23" s="421"/>
      <c r="S23" s="422" t="s">
        <v>104</v>
      </c>
      <c r="T23" s="423"/>
      <c r="U23" s="60" t="s">
        <v>105</v>
      </c>
      <c r="V23" s="386">
        <f>ROUNDDOWN(I23*P23,0)</f>
        <v>0</v>
      </c>
      <c r="W23" s="386"/>
      <c r="X23" s="386"/>
      <c r="Y23" s="386"/>
      <c r="AB23" s="4" t="s">
        <v>218</v>
      </c>
      <c r="AE23" s="70">
        <f>SUM(AE17,AE21)</f>
        <v>0</v>
      </c>
      <c r="AF23" s="71">
        <f>SUM(AF17)</f>
        <v>0</v>
      </c>
    </row>
    <row r="24" spans="1:32" s="3" customFormat="1" ht="18.75" customHeight="1">
      <c r="A24" s="416"/>
      <c r="B24" s="424" t="s">
        <v>21</v>
      </c>
      <c r="C24" s="424"/>
      <c r="D24" s="424"/>
      <c r="E24" s="424"/>
      <c r="F24" s="425" t="s">
        <v>18</v>
      </c>
      <c r="G24" s="425"/>
      <c r="H24" s="425"/>
      <c r="I24" s="391">
        <f>N9</f>
        <v>0</v>
      </c>
      <c r="J24" s="391"/>
      <c r="K24" s="391"/>
      <c r="L24" s="27" t="s">
        <v>86</v>
      </c>
      <c r="M24" s="34" t="s">
        <v>102</v>
      </c>
      <c r="N24" s="392" t="s">
        <v>103</v>
      </c>
      <c r="O24" s="392"/>
      <c r="P24" s="393"/>
      <c r="Q24" s="393"/>
      <c r="R24" s="393"/>
      <c r="S24" s="394" t="s">
        <v>106</v>
      </c>
      <c r="T24" s="395"/>
      <c r="U24" s="60" t="s">
        <v>107</v>
      </c>
      <c r="V24" s="386">
        <f>ROUNDDOWN(I24*P24,0)</f>
        <v>0</v>
      </c>
      <c r="W24" s="386"/>
      <c r="X24" s="386"/>
      <c r="Y24" s="386"/>
      <c r="AE24" s="4" t="s">
        <v>183</v>
      </c>
      <c r="AF24" s="4" t="s">
        <v>184</v>
      </c>
    </row>
    <row r="25" spans="1:32" s="3" customFormat="1" ht="18.75" customHeight="1">
      <c r="A25" s="416"/>
      <c r="B25" s="426" t="s">
        <v>22</v>
      </c>
      <c r="C25" s="426"/>
      <c r="D25" s="426"/>
      <c r="E25" s="426"/>
      <c r="F25" s="390" t="s">
        <v>18</v>
      </c>
      <c r="G25" s="390"/>
      <c r="H25" s="390"/>
      <c r="I25" s="391">
        <f>I24</f>
        <v>0</v>
      </c>
      <c r="J25" s="391"/>
      <c r="K25" s="391"/>
      <c r="L25" s="27" t="s">
        <v>86</v>
      </c>
      <c r="M25" s="34" t="s">
        <v>102</v>
      </c>
      <c r="N25" s="392" t="s">
        <v>103</v>
      </c>
      <c r="O25" s="392"/>
      <c r="P25" s="393"/>
      <c r="Q25" s="393"/>
      <c r="R25" s="393"/>
      <c r="S25" s="394" t="s">
        <v>106</v>
      </c>
      <c r="T25" s="395"/>
      <c r="U25" s="60" t="s">
        <v>108</v>
      </c>
      <c r="V25" s="386">
        <f>ROUNDDOWN(I25*P25,0)</f>
        <v>0</v>
      </c>
      <c r="W25" s="386"/>
      <c r="X25" s="386"/>
      <c r="Y25" s="386"/>
    </row>
    <row r="26" spans="1:32" s="3" customFormat="1" ht="18.75" customHeight="1">
      <c r="A26" s="417"/>
      <c r="B26" s="389" t="s">
        <v>23</v>
      </c>
      <c r="C26" s="389"/>
      <c r="D26" s="389"/>
      <c r="E26" s="389"/>
      <c r="F26" s="362" t="s">
        <v>18</v>
      </c>
      <c r="G26" s="362"/>
      <c r="H26" s="362"/>
      <c r="I26" s="391">
        <f>I24</f>
        <v>0</v>
      </c>
      <c r="J26" s="391"/>
      <c r="K26" s="391"/>
      <c r="L26" s="27" t="s">
        <v>86</v>
      </c>
      <c r="M26" s="34" t="s">
        <v>102</v>
      </c>
      <c r="N26" s="392" t="s">
        <v>103</v>
      </c>
      <c r="O26" s="392"/>
      <c r="P26" s="393"/>
      <c r="Q26" s="393"/>
      <c r="R26" s="393"/>
      <c r="S26" s="394" t="s">
        <v>106</v>
      </c>
      <c r="T26" s="395"/>
      <c r="U26" s="60" t="s">
        <v>109</v>
      </c>
      <c r="V26" s="386">
        <f>ROUNDDOWN(I26*P26,0)</f>
        <v>0</v>
      </c>
      <c r="W26" s="386"/>
      <c r="X26" s="386"/>
      <c r="Y26" s="386"/>
    </row>
    <row r="27" spans="1:32" s="3" customFormat="1" ht="18.75" customHeight="1">
      <c r="A27" s="357" t="s">
        <v>31</v>
      </c>
      <c r="B27" s="358"/>
      <c r="C27" s="358"/>
      <c r="D27" s="358"/>
      <c r="E27" s="359"/>
      <c r="F27" s="362" t="s">
        <v>24</v>
      </c>
      <c r="G27" s="363"/>
      <c r="H27" s="363"/>
      <c r="I27" s="364">
        <f>T9</f>
        <v>0</v>
      </c>
      <c r="J27" s="364"/>
      <c r="K27" s="364"/>
      <c r="L27" s="35" t="s">
        <v>110</v>
      </c>
      <c r="M27" s="36" t="s">
        <v>102</v>
      </c>
      <c r="N27" s="365" t="s">
        <v>103</v>
      </c>
      <c r="O27" s="365"/>
      <c r="P27" s="366"/>
      <c r="Q27" s="366"/>
      <c r="R27" s="366"/>
      <c r="S27" s="367" t="s">
        <v>111</v>
      </c>
      <c r="T27" s="368"/>
      <c r="U27" s="37" t="s">
        <v>112</v>
      </c>
      <c r="V27" s="386">
        <f>ROUNDDOWN(I27*P27,0)</f>
        <v>0</v>
      </c>
      <c r="W27" s="386"/>
      <c r="X27" s="386"/>
      <c r="Y27" s="386"/>
    </row>
    <row r="28" spans="1:32" s="3" customFormat="1" ht="18.75" customHeight="1">
      <c r="A28" s="353" t="s">
        <v>25</v>
      </c>
      <c r="B28" s="354"/>
      <c r="C28" s="354"/>
      <c r="D28" s="354"/>
      <c r="E28" s="354"/>
      <c r="F28" s="399" t="s">
        <v>113</v>
      </c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1"/>
      <c r="U28" s="38" t="s">
        <v>114</v>
      </c>
      <c r="V28" s="402">
        <f>ROUNDDOWN(SUM(V23:Y27),0)</f>
        <v>0</v>
      </c>
      <c r="W28" s="402"/>
      <c r="X28" s="402"/>
      <c r="Y28" s="403"/>
    </row>
    <row r="29" spans="1:32" s="3" customFormat="1" ht="18.75" customHeight="1">
      <c r="A29" s="353" t="s">
        <v>26</v>
      </c>
      <c r="B29" s="354"/>
      <c r="C29" s="354"/>
      <c r="D29" s="354"/>
      <c r="E29" s="354"/>
      <c r="F29" s="355" t="s">
        <v>115</v>
      </c>
      <c r="G29" s="356"/>
      <c r="H29" s="356"/>
      <c r="I29" s="356"/>
      <c r="J29" s="356"/>
      <c r="K29" s="356"/>
      <c r="L29" s="356"/>
      <c r="M29" s="356"/>
      <c r="N29" s="39" t="s">
        <v>114</v>
      </c>
      <c r="O29" s="40" t="s">
        <v>27</v>
      </c>
      <c r="P29" s="396"/>
      <c r="Q29" s="396"/>
      <c r="R29" s="396"/>
      <c r="S29" s="41" t="s">
        <v>116</v>
      </c>
      <c r="T29" s="42"/>
      <c r="U29" s="43" t="s">
        <v>32</v>
      </c>
      <c r="V29" s="397">
        <f>ROUNDDOWN(V28*P29/100,0)</f>
        <v>0</v>
      </c>
      <c r="W29" s="397"/>
      <c r="X29" s="397"/>
      <c r="Y29" s="398"/>
    </row>
    <row r="30" spans="1:32" s="3" customFormat="1" ht="18.75" customHeight="1">
      <c r="A30" s="369" t="s">
        <v>28</v>
      </c>
      <c r="B30" s="370"/>
      <c r="C30" s="370"/>
      <c r="D30" s="370"/>
      <c r="E30" s="370"/>
      <c r="F30" s="371" t="s">
        <v>18</v>
      </c>
      <c r="G30" s="371"/>
      <c r="H30" s="371"/>
      <c r="I30" s="372">
        <f>N9</f>
        <v>0</v>
      </c>
      <c r="J30" s="372"/>
      <c r="K30" s="372"/>
      <c r="L30" s="44" t="s">
        <v>86</v>
      </c>
      <c r="M30" s="45" t="s">
        <v>102</v>
      </c>
      <c r="N30" s="373" t="s">
        <v>103</v>
      </c>
      <c r="O30" s="373"/>
      <c r="P30" s="374"/>
      <c r="Q30" s="374"/>
      <c r="R30" s="374"/>
      <c r="S30" s="44" t="s">
        <v>29</v>
      </c>
      <c r="T30" s="46"/>
      <c r="U30" s="47" t="s">
        <v>117</v>
      </c>
      <c r="V30" s="387">
        <f>ROUNDDOWN(I30*P30,0)</f>
        <v>0</v>
      </c>
      <c r="W30" s="387"/>
      <c r="X30" s="387"/>
      <c r="Y30" s="388"/>
    </row>
    <row r="31" spans="1:32" s="3" customFormat="1" ht="18.75" customHeight="1">
      <c r="A31" s="378" t="s">
        <v>30</v>
      </c>
      <c r="B31" s="379"/>
      <c r="C31" s="379"/>
      <c r="D31" s="379"/>
      <c r="E31" s="379"/>
      <c r="F31" s="380" t="s">
        <v>118</v>
      </c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2"/>
      <c r="U31" s="48" t="s">
        <v>63</v>
      </c>
      <c r="V31" s="360">
        <f>SUM(V28:Y30)</f>
        <v>0</v>
      </c>
      <c r="W31" s="360"/>
      <c r="X31" s="360"/>
      <c r="Y31" s="361"/>
    </row>
    <row r="32" spans="1:32" s="3" customFormat="1" ht="15" customHeight="1">
      <c r="F32" s="4"/>
      <c r="G32" s="4"/>
      <c r="H32" s="4"/>
      <c r="I32" s="4"/>
      <c r="J32" s="4"/>
      <c r="L32" s="4"/>
      <c r="Q32" s="45"/>
      <c r="R32" s="45"/>
      <c r="S32" s="45"/>
      <c r="T32" s="45"/>
      <c r="U32" s="4"/>
      <c r="V32" s="383" t="s">
        <v>153</v>
      </c>
      <c r="W32" s="383"/>
      <c r="X32" s="384" t="e">
        <f>V31/I24</f>
        <v>#DIV/0!</v>
      </c>
      <c r="Y32" s="384"/>
    </row>
    <row r="33" spans="1:101" s="3" customFormat="1" ht="18.75" customHeight="1">
      <c r="F33" s="4"/>
      <c r="G33" s="4"/>
      <c r="H33" s="4"/>
      <c r="I33" s="4"/>
      <c r="J33" s="4"/>
      <c r="L33" s="4"/>
      <c r="Q33" s="45"/>
      <c r="R33" s="45"/>
      <c r="S33" s="45"/>
      <c r="T33" s="45"/>
      <c r="U33" s="4"/>
      <c r="V33" s="49"/>
      <c r="W33" s="377"/>
      <c r="X33" s="377"/>
      <c r="Y33" s="50"/>
    </row>
    <row r="34" spans="1:101" s="3" customFormat="1" ht="18.75" customHeight="1">
      <c r="A34" s="5" t="s">
        <v>119</v>
      </c>
      <c r="F34" s="51"/>
      <c r="G34" s="51"/>
      <c r="H34" s="51"/>
      <c r="I34" s="51"/>
      <c r="J34" s="51"/>
      <c r="K34" s="51"/>
      <c r="L34" s="51"/>
      <c r="M34" s="51"/>
      <c r="N34" s="51"/>
      <c r="O34" s="385"/>
      <c r="P34" s="385"/>
      <c r="Q34" s="385"/>
      <c r="R34" s="51"/>
      <c r="S34" s="51"/>
      <c r="T34" s="51"/>
      <c r="U34" s="4"/>
      <c r="W34" s="385" t="s">
        <v>34</v>
      </c>
      <c r="X34" s="385"/>
      <c r="Y34" s="385"/>
    </row>
    <row r="35" spans="1:101" s="3" customFormat="1" ht="18.75" customHeight="1">
      <c r="A35" s="375" t="s">
        <v>120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 t="s">
        <v>121</v>
      </c>
      <c r="L35" s="375"/>
      <c r="M35" s="375"/>
      <c r="N35" s="375"/>
      <c r="O35" s="375"/>
      <c r="P35" s="375"/>
      <c r="Q35" s="375"/>
      <c r="R35" s="375"/>
      <c r="S35" s="375"/>
      <c r="T35" s="375"/>
      <c r="U35" s="60" t="s">
        <v>33</v>
      </c>
      <c r="V35" s="376">
        <f>V18-V31</f>
        <v>0</v>
      </c>
      <c r="W35" s="376"/>
      <c r="X35" s="376"/>
      <c r="Y35" s="376"/>
    </row>
    <row r="36" spans="1:101" s="3" customFormat="1" ht="22.5" customHeight="1">
      <c r="U36" s="4"/>
    </row>
    <row r="37" spans="1:101" s="3" customFormat="1" ht="18.75" customHeight="1">
      <c r="A37" s="351" t="s">
        <v>176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>
        <f>ROUNDDOWN(V35/2,0)</f>
        <v>0</v>
      </c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1" t="s">
        <v>175</v>
      </c>
      <c r="Y37" s="351"/>
    </row>
    <row r="38" spans="1:101" s="3" customFormat="1" ht="18.75" customHeight="1">
      <c r="U38" s="4"/>
    </row>
    <row r="39" spans="1:101" s="3" customFormat="1" ht="22.5" customHeight="1">
      <c r="A39" s="4"/>
      <c r="B39" s="4"/>
      <c r="C39" s="4"/>
      <c r="D39" s="4"/>
      <c r="E39" s="4"/>
      <c r="F39" s="4"/>
      <c r="G39" s="4"/>
      <c r="H39" s="4"/>
      <c r="U39" s="4"/>
      <c r="V39" s="8"/>
      <c r="W39" s="8"/>
      <c r="X39" s="8"/>
      <c r="Y39" s="8"/>
    </row>
    <row r="40" spans="1:101" s="138" customFormat="1" ht="18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50"/>
      <c r="X40" s="50"/>
      <c r="Y40" s="5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s="138" customFormat="1" ht="21" customHeight="1">
      <c r="A41" s="3"/>
      <c r="B41" s="3"/>
      <c r="C41" s="3"/>
      <c r="D41" s="3"/>
      <c r="E41" s="3"/>
      <c r="F41" s="3"/>
      <c r="G41" s="3"/>
      <c r="H41" s="8"/>
      <c r="I41" s="52"/>
      <c r="J41" s="52"/>
      <c r="K41" s="52"/>
      <c r="L41" s="3"/>
      <c r="M41" s="3"/>
      <c r="N41" s="3"/>
      <c r="O41" s="3"/>
      <c r="P41" s="3"/>
      <c r="Q41" s="3"/>
      <c r="R41" s="3"/>
      <c r="S41" s="3"/>
      <c r="T41" s="3"/>
      <c r="U41" s="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s="138" customFormat="1" ht="2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</sheetData>
  <sheetProtection password="C7F5" sheet="1" selectLockedCells="1"/>
  <mergeCells count="124"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C6:E6"/>
    <mergeCell ref="F6:H6"/>
    <mergeCell ref="I6:K6"/>
    <mergeCell ref="L6:P6"/>
    <mergeCell ref="Q6:R6"/>
    <mergeCell ref="S6:Y6"/>
    <mergeCell ref="O22:S22"/>
    <mergeCell ref="W22:Y22"/>
    <mergeCell ref="A8:G8"/>
    <mergeCell ref="H8:M8"/>
    <mergeCell ref="N8:S8"/>
    <mergeCell ref="T8:Y8"/>
    <mergeCell ref="A9:E10"/>
    <mergeCell ref="F9:G10"/>
    <mergeCell ref="H9:M9"/>
    <mergeCell ref="H10:K10"/>
    <mergeCell ref="L10:M10"/>
    <mergeCell ref="A11:C11"/>
    <mergeCell ref="N9:Q9"/>
    <mergeCell ref="R9:S9"/>
    <mergeCell ref="R10:S10"/>
    <mergeCell ref="T9:W9"/>
    <mergeCell ref="X9:Y9"/>
    <mergeCell ref="X10:Y10"/>
    <mergeCell ref="N10:Q10"/>
    <mergeCell ref="T10:W10"/>
    <mergeCell ref="W13:Y13"/>
    <mergeCell ref="A14:C15"/>
    <mergeCell ref="D14:E14"/>
    <mergeCell ref="F14:H14"/>
    <mergeCell ref="I14:K14"/>
    <mergeCell ref="M14:O14"/>
    <mergeCell ref="P14:R14"/>
    <mergeCell ref="V14:Y14"/>
    <mergeCell ref="D15:E15"/>
    <mergeCell ref="F15:H15"/>
    <mergeCell ref="I15:K15"/>
    <mergeCell ref="M15:O15"/>
    <mergeCell ref="P15:R15"/>
    <mergeCell ref="V15:Y15"/>
    <mergeCell ref="A16:E16"/>
    <mergeCell ref="V16:Y16"/>
    <mergeCell ref="A17:E17"/>
    <mergeCell ref="V17:Y17"/>
    <mergeCell ref="A18:E18"/>
    <mergeCell ref="F18:T18"/>
    <mergeCell ref="V18:Y18"/>
    <mergeCell ref="W20:Y20"/>
    <mergeCell ref="A23:A26"/>
    <mergeCell ref="B23:E23"/>
    <mergeCell ref="F23:H23"/>
    <mergeCell ref="I23:K23"/>
    <mergeCell ref="N23:O23"/>
    <mergeCell ref="P23:R23"/>
    <mergeCell ref="S23:T23"/>
    <mergeCell ref="V23:Y23"/>
    <mergeCell ref="B24:E24"/>
    <mergeCell ref="F24:H24"/>
    <mergeCell ref="I24:K24"/>
    <mergeCell ref="N24:O24"/>
    <mergeCell ref="P24:R24"/>
    <mergeCell ref="S24:T24"/>
    <mergeCell ref="V24:Y24"/>
    <mergeCell ref="B25:E25"/>
    <mergeCell ref="F25:H25"/>
    <mergeCell ref="I25:K25"/>
    <mergeCell ref="N25:O25"/>
    <mergeCell ref="P25:R25"/>
    <mergeCell ref="S25:T25"/>
    <mergeCell ref="P29:R29"/>
    <mergeCell ref="V29:Y29"/>
    <mergeCell ref="F28:T28"/>
    <mergeCell ref="V28:Y28"/>
    <mergeCell ref="F26:H26"/>
    <mergeCell ref="I26:K26"/>
    <mergeCell ref="N26:O26"/>
    <mergeCell ref="P26:R26"/>
    <mergeCell ref="S26:T26"/>
    <mergeCell ref="V25:Y25"/>
    <mergeCell ref="V35:Y35"/>
    <mergeCell ref="W33:X33"/>
    <mergeCell ref="A31:E31"/>
    <mergeCell ref="F31:T31"/>
    <mergeCell ref="V32:W32"/>
    <mergeCell ref="X32:Y32"/>
    <mergeCell ref="O34:Q34"/>
    <mergeCell ref="W34:Y34"/>
    <mergeCell ref="V26:Y26"/>
    <mergeCell ref="V30:Y30"/>
    <mergeCell ref="V27:Y27"/>
    <mergeCell ref="B26:E26"/>
    <mergeCell ref="AA12:AI13"/>
    <mergeCell ref="D11:E11"/>
    <mergeCell ref="F11:G11"/>
    <mergeCell ref="X37:Y37"/>
    <mergeCell ref="K37:W37"/>
    <mergeCell ref="A37:J37"/>
    <mergeCell ref="A29:E29"/>
    <mergeCell ref="F29:M29"/>
    <mergeCell ref="A27:E27"/>
    <mergeCell ref="V31:Y31"/>
    <mergeCell ref="F27:H27"/>
    <mergeCell ref="I27:K27"/>
    <mergeCell ref="N27:O27"/>
    <mergeCell ref="P27:R27"/>
    <mergeCell ref="S27:T27"/>
    <mergeCell ref="A30:E30"/>
    <mergeCell ref="F30:H30"/>
    <mergeCell ref="I30:K30"/>
    <mergeCell ref="N30:O30"/>
    <mergeCell ref="P30:R30"/>
    <mergeCell ref="A28:E28"/>
    <mergeCell ref="A35:J35"/>
    <mergeCell ref="K35:L35"/>
    <mergeCell ref="M35:T35"/>
  </mergeCells>
  <phoneticPr fontId="13"/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48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9.5" style="3" customWidth="1"/>
    <col min="28" max="28" width="15.5" style="3" bestFit="1" customWidth="1"/>
    <col min="29" max="30" width="8.75" style="3" customWidth="1"/>
    <col min="31" max="32" width="12.5" style="3" customWidth="1"/>
    <col min="33" max="34" width="9.5" style="3" customWidth="1"/>
    <col min="35" max="101" width="3.75" style="3" customWidth="1"/>
    <col min="102" max="16384" width="3.75" style="137"/>
  </cols>
  <sheetData>
    <row r="1" spans="1:32" ht="21" customHeight="1">
      <c r="A1" s="54" t="s">
        <v>49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T1" s="178" t="s">
        <v>17</v>
      </c>
      <c r="U1" s="179"/>
      <c r="V1" s="179"/>
      <c r="W1" s="179"/>
      <c r="X1" s="237">
        <f>提案書表紙!X6</f>
        <v>0</v>
      </c>
      <c r="Y1" s="237"/>
      <c r="Z1" s="238"/>
    </row>
    <row r="2" spans="1:32" ht="7.5" customHeight="1">
      <c r="A2" s="54"/>
      <c r="B2" s="55"/>
      <c r="C2" s="55"/>
      <c r="D2" s="55"/>
      <c r="E2" s="55"/>
      <c r="F2" s="55"/>
      <c r="G2" s="55"/>
      <c r="H2" s="55"/>
      <c r="I2" s="56"/>
      <c r="J2" s="56"/>
      <c r="K2" s="56"/>
      <c r="L2" s="56"/>
      <c r="T2" s="108"/>
      <c r="U2" s="108"/>
      <c r="V2" s="108"/>
      <c r="W2" s="108"/>
      <c r="X2" s="116"/>
      <c r="Y2" s="116"/>
      <c r="Z2" s="116"/>
    </row>
    <row r="3" spans="1:32" s="3" customFormat="1" ht="18.75" customHeight="1">
      <c r="U3" s="58"/>
      <c r="V3" s="58"/>
      <c r="W3" s="58"/>
      <c r="X3" s="51" t="s">
        <v>138</v>
      </c>
    </row>
    <row r="4" spans="1:32" s="3" customFormat="1" ht="18.75" customHeight="1">
      <c r="A4" s="5" t="s">
        <v>195</v>
      </c>
      <c r="B4" s="6"/>
      <c r="C4" s="7"/>
    </row>
    <row r="5" spans="1:32" s="3" customFormat="1" ht="18.75" customHeight="1">
      <c r="A5" s="375" t="s">
        <v>68</v>
      </c>
      <c r="B5" s="375"/>
      <c r="C5" s="375" t="s">
        <v>69</v>
      </c>
      <c r="D5" s="375"/>
      <c r="E5" s="375"/>
      <c r="F5" s="375" t="s">
        <v>70</v>
      </c>
      <c r="G5" s="375"/>
      <c r="H5" s="375"/>
      <c r="I5" s="375" t="s">
        <v>71</v>
      </c>
      <c r="J5" s="375"/>
      <c r="K5" s="375"/>
      <c r="L5" s="375" t="s">
        <v>72</v>
      </c>
      <c r="M5" s="375"/>
      <c r="N5" s="375"/>
      <c r="O5" s="375"/>
      <c r="P5" s="375"/>
      <c r="Q5" s="473" t="s">
        <v>73</v>
      </c>
      <c r="R5" s="473"/>
      <c r="S5" s="474"/>
      <c r="T5" s="474"/>
      <c r="U5" s="474"/>
      <c r="V5" s="474"/>
      <c r="W5" s="474"/>
      <c r="X5" s="474"/>
      <c r="Y5" s="474"/>
    </row>
    <row r="6" spans="1:32" s="3" customFormat="1" ht="18.75" customHeight="1">
      <c r="A6" s="375"/>
      <c r="B6" s="3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6" t="s">
        <v>74</v>
      </c>
      <c r="R6" s="476"/>
      <c r="S6" s="477"/>
      <c r="T6" s="477"/>
      <c r="U6" s="477"/>
      <c r="V6" s="477"/>
      <c r="W6" s="477"/>
      <c r="X6" s="477"/>
      <c r="Y6" s="477"/>
    </row>
    <row r="7" spans="1:32" s="3" customFormat="1" ht="3.7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32" s="3" customFormat="1" ht="18.75" customHeight="1">
      <c r="A8" s="375" t="s">
        <v>122</v>
      </c>
      <c r="B8" s="375"/>
      <c r="C8" s="375"/>
      <c r="D8" s="375"/>
      <c r="E8" s="375"/>
      <c r="F8" s="375"/>
      <c r="G8" s="375"/>
      <c r="H8" s="440" t="s">
        <v>76</v>
      </c>
      <c r="I8" s="440"/>
      <c r="J8" s="440"/>
      <c r="K8" s="440"/>
      <c r="L8" s="440"/>
      <c r="M8" s="440"/>
      <c r="N8" s="375" t="s">
        <v>77</v>
      </c>
      <c r="O8" s="375"/>
      <c r="P8" s="375"/>
      <c r="Q8" s="375"/>
      <c r="R8" s="375"/>
      <c r="S8" s="375"/>
      <c r="T8" s="375" t="s">
        <v>78</v>
      </c>
      <c r="U8" s="375"/>
      <c r="V8" s="375"/>
      <c r="W8" s="375"/>
      <c r="X8" s="375"/>
      <c r="Y8" s="375"/>
    </row>
    <row r="9" spans="1:32" s="3" customFormat="1" ht="18.75" customHeight="1">
      <c r="A9" s="441">
        <f>施業提案書!AA21</f>
        <v>0</v>
      </c>
      <c r="B9" s="441"/>
      <c r="C9" s="441"/>
      <c r="D9" s="441"/>
      <c r="E9" s="442"/>
      <c r="F9" s="443" t="s">
        <v>79</v>
      </c>
      <c r="G9" s="444"/>
      <c r="H9" s="488" t="s">
        <v>123</v>
      </c>
      <c r="I9" s="445"/>
      <c r="J9" s="445"/>
      <c r="K9" s="445"/>
      <c r="L9" s="445"/>
      <c r="M9" s="445"/>
      <c r="N9" s="489" t="s">
        <v>124</v>
      </c>
      <c r="O9" s="490"/>
      <c r="P9" s="490"/>
      <c r="Q9" s="490"/>
      <c r="R9" s="455" t="s">
        <v>80</v>
      </c>
      <c r="S9" s="456"/>
      <c r="T9" s="489" t="s">
        <v>124</v>
      </c>
      <c r="U9" s="490"/>
      <c r="V9" s="490"/>
      <c r="W9" s="490"/>
      <c r="X9" s="455" t="s">
        <v>81</v>
      </c>
      <c r="Y9" s="456"/>
    </row>
    <row r="10" spans="1:32" s="3" customFormat="1" ht="18.75" customHeight="1">
      <c r="A10" s="441"/>
      <c r="B10" s="441"/>
      <c r="C10" s="441"/>
      <c r="D10" s="441"/>
      <c r="E10" s="442"/>
      <c r="F10" s="443"/>
      <c r="G10" s="444"/>
      <c r="H10" s="446">
        <v>25</v>
      </c>
      <c r="I10" s="446"/>
      <c r="J10" s="446"/>
      <c r="K10" s="447"/>
      <c r="L10" s="448" t="s">
        <v>82</v>
      </c>
      <c r="M10" s="449"/>
      <c r="N10" s="491"/>
      <c r="O10" s="492"/>
      <c r="P10" s="492"/>
      <c r="Q10" s="492"/>
      <c r="R10" s="493"/>
      <c r="S10" s="494"/>
      <c r="T10" s="491"/>
      <c r="U10" s="492"/>
      <c r="V10" s="492"/>
      <c r="W10" s="492"/>
      <c r="X10" s="493"/>
      <c r="Y10" s="494"/>
    </row>
    <row r="11" spans="1:32" s="3" customFormat="1" ht="22.5" customHeight="1">
      <c r="B11" s="8"/>
      <c r="C11" s="9"/>
      <c r="D11" s="9"/>
      <c r="E11" s="9"/>
      <c r="F11" s="9"/>
      <c r="G11" s="9"/>
      <c r="H11" s="9"/>
      <c r="I11" s="10" t="s">
        <v>83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32" s="3" customFormat="1" ht="22.5" customHeight="1">
      <c r="B12" s="8"/>
      <c r="C12" s="9"/>
      <c r="D12" s="9"/>
      <c r="E12" s="9"/>
      <c r="F12" s="9"/>
      <c r="G12" s="9"/>
      <c r="H12" s="9"/>
      <c r="I12" s="10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32" s="3" customFormat="1" ht="18.75" customHeight="1" thickBot="1">
      <c r="A13" s="5" t="s">
        <v>158</v>
      </c>
      <c r="E13" s="3" t="s">
        <v>164</v>
      </c>
      <c r="U13" s="4"/>
      <c r="W13" s="385" t="s">
        <v>34</v>
      </c>
      <c r="X13" s="385"/>
      <c r="Y13" s="385"/>
      <c r="AA13" s="72" t="s">
        <v>185</v>
      </c>
    </row>
    <row r="14" spans="1:32" s="3" customFormat="1" ht="18.75" customHeight="1">
      <c r="A14" s="404" t="s">
        <v>91</v>
      </c>
      <c r="B14" s="405"/>
      <c r="C14" s="405"/>
      <c r="D14" s="405"/>
      <c r="E14" s="405"/>
      <c r="F14" s="19"/>
      <c r="G14" s="20"/>
      <c r="H14" s="20"/>
      <c r="I14" s="21"/>
      <c r="J14" s="21"/>
      <c r="K14" s="21"/>
      <c r="L14" s="22"/>
      <c r="M14" s="20"/>
      <c r="N14" s="20"/>
      <c r="O14" s="22"/>
      <c r="P14" s="22"/>
      <c r="Q14" s="23"/>
      <c r="R14" s="23"/>
      <c r="S14" s="22"/>
      <c r="T14" s="24"/>
      <c r="U14" s="63" t="s">
        <v>125</v>
      </c>
      <c r="V14" s="485">
        <v>952000</v>
      </c>
      <c r="W14" s="486"/>
      <c r="X14" s="486"/>
      <c r="Y14" s="487"/>
      <c r="AA14" s="478" t="s">
        <v>165</v>
      </c>
      <c r="AB14" s="60" t="s">
        <v>167</v>
      </c>
      <c r="AC14" s="60" t="s">
        <v>160</v>
      </c>
      <c r="AD14" s="64" t="s">
        <v>161</v>
      </c>
      <c r="AE14" s="77" t="s">
        <v>162</v>
      </c>
      <c r="AF14" s="78" t="s">
        <v>168</v>
      </c>
    </row>
    <row r="15" spans="1:32" s="3" customFormat="1" ht="18.75" customHeight="1" thickBot="1">
      <c r="A15" s="409" t="s">
        <v>94</v>
      </c>
      <c r="B15" s="410"/>
      <c r="C15" s="410"/>
      <c r="D15" s="410"/>
      <c r="E15" s="411"/>
      <c r="F15" s="25" t="s">
        <v>177</v>
      </c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8"/>
      <c r="R15" s="28"/>
      <c r="S15" s="27"/>
      <c r="T15" s="29"/>
      <c r="U15" s="30" t="s">
        <v>126</v>
      </c>
      <c r="V15" s="482">
        <v>321000</v>
      </c>
      <c r="W15" s="483"/>
      <c r="X15" s="483"/>
      <c r="Y15" s="484"/>
      <c r="AA15" s="476"/>
      <c r="AB15" s="73">
        <v>302000</v>
      </c>
      <c r="AC15" s="74">
        <v>1.39</v>
      </c>
      <c r="AD15" s="140">
        <v>1.1000000000000001</v>
      </c>
      <c r="AE15" s="144">
        <f>A9*AB15*AC15*AD15*68%</f>
        <v>0</v>
      </c>
      <c r="AF15" s="145">
        <f>A9*AB15*AC15*32%</f>
        <v>0</v>
      </c>
    </row>
    <row r="16" spans="1:32" s="3" customFormat="1" ht="18.75" customHeight="1">
      <c r="A16" s="378" t="s">
        <v>97</v>
      </c>
      <c r="B16" s="379"/>
      <c r="C16" s="379"/>
      <c r="D16" s="379"/>
      <c r="E16" s="379"/>
      <c r="F16" s="380" t="s">
        <v>127</v>
      </c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60" t="s">
        <v>93</v>
      </c>
      <c r="V16" s="376">
        <f>SUM(V14:Y15)</f>
        <v>1273000</v>
      </c>
      <c r="W16" s="376"/>
      <c r="X16" s="376"/>
      <c r="Y16" s="376"/>
      <c r="AB16" s="4" t="s">
        <v>169</v>
      </c>
      <c r="AC16" s="67"/>
      <c r="AD16" s="66"/>
      <c r="AE16" s="4" t="s">
        <v>186</v>
      </c>
      <c r="AF16" s="4" t="s">
        <v>187</v>
      </c>
    </row>
    <row r="17" spans="1:32" s="3" customFormat="1" ht="53.45" customHeight="1">
      <c r="A17" s="31"/>
      <c r="AB17" s="7"/>
      <c r="AE17" s="5"/>
      <c r="AF17" s="5"/>
    </row>
    <row r="18" spans="1:32" s="3" customFormat="1" ht="18.75" customHeight="1">
      <c r="A18" s="5" t="s">
        <v>100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T18" s="9"/>
      <c r="U18" s="9"/>
      <c r="V18" s="9"/>
      <c r="W18" s="385"/>
      <c r="X18" s="385"/>
      <c r="Y18" s="385"/>
    </row>
    <row r="19" spans="1:32" s="3" customFormat="1" ht="18.75" customHeight="1">
      <c r="A19" s="5"/>
      <c r="B19" s="8"/>
      <c r="C19" s="9"/>
      <c r="D19" s="141" t="s">
        <v>36</v>
      </c>
      <c r="E19" s="143" t="s">
        <v>37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2"/>
      <c r="R19" s="59"/>
      <c r="S19" s="59"/>
      <c r="T19" s="9"/>
      <c r="U19" s="9"/>
      <c r="V19" s="9"/>
      <c r="W19" s="62"/>
      <c r="X19" s="62"/>
      <c r="Y19" s="62"/>
    </row>
    <row r="20" spans="1:32" s="3" customFormat="1" ht="18.75" customHeight="1">
      <c r="A20" s="5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439"/>
      <c r="P20" s="439"/>
      <c r="Q20" s="439"/>
      <c r="R20" s="439"/>
      <c r="S20" s="439"/>
      <c r="T20" s="9"/>
      <c r="U20" s="9"/>
      <c r="V20" s="9"/>
      <c r="W20" s="385" t="s">
        <v>34</v>
      </c>
      <c r="X20" s="385"/>
      <c r="Y20" s="385"/>
    </row>
    <row r="21" spans="1:32" s="3" customFormat="1" ht="18.75" customHeight="1">
      <c r="A21" s="415" t="s">
        <v>197</v>
      </c>
      <c r="B21" s="418" t="s">
        <v>128</v>
      </c>
      <c r="C21" s="418"/>
      <c r="D21" s="418"/>
      <c r="E21" s="418"/>
      <c r="F21" s="419" t="s">
        <v>20</v>
      </c>
      <c r="G21" s="419"/>
      <c r="H21" s="419"/>
      <c r="I21" s="420">
        <f>A9</f>
        <v>0</v>
      </c>
      <c r="J21" s="420"/>
      <c r="K21" s="420"/>
      <c r="L21" s="32" t="s">
        <v>101</v>
      </c>
      <c r="M21" s="33" t="s">
        <v>102</v>
      </c>
      <c r="N21" s="365" t="s">
        <v>103</v>
      </c>
      <c r="O21" s="365"/>
      <c r="P21" s="421"/>
      <c r="Q21" s="421"/>
      <c r="R21" s="421"/>
      <c r="S21" s="422" t="s">
        <v>104</v>
      </c>
      <c r="T21" s="423"/>
      <c r="U21" s="60" t="s">
        <v>96</v>
      </c>
      <c r="V21" s="386">
        <f>ROUNDDOWN(I21*P21,0)</f>
        <v>0</v>
      </c>
      <c r="W21" s="386"/>
      <c r="X21" s="386"/>
      <c r="Y21" s="386"/>
    </row>
    <row r="22" spans="1:32" s="3" customFormat="1" ht="18.75" customHeight="1">
      <c r="A22" s="416"/>
      <c r="B22" s="418" t="s">
        <v>45</v>
      </c>
      <c r="C22" s="418"/>
      <c r="D22" s="418"/>
      <c r="E22" s="418"/>
      <c r="F22" s="419" t="s">
        <v>20</v>
      </c>
      <c r="G22" s="419"/>
      <c r="H22" s="419"/>
      <c r="I22" s="420">
        <f>A9</f>
        <v>0</v>
      </c>
      <c r="J22" s="420"/>
      <c r="K22" s="420"/>
      <c r="L22" s="32" t="s">
        <v>101</v>
      </c>
      <c r="M22" s="34" t="s">
        <v>102</v>
      </c>
      <c r="N22" s="392" t="s">
        <v>103</v>
      </c>
      <c r="O22" s="392"/>
      <c r="P22" s="393"/>
      <c r="Q22" s="393"/>
      <c r="R22" s="393"/>
      <c r="S22" s="394" t="s">
        <v>179</v>
      </c>
      <c r="T22" s="395"/>
      <c r="U22" s="60" t="s">
        <v>99</v>
      </c>
      <c r="V22" s="386">
        <f>ROUNDDOWN(I22*P22,0)</f>
        <v>0</v>
      </c>
      <c r="W22" s="386"/>
      <c r="X22" s="386"/>
      <c r="Y22" s="386"/>
    </row>
    <row r="23" spans="1:32" s="3" customFormat="1" ht="18.75" customHeight="1">
      <c r="A23" s="416"/>
      <c r="B23" s="418" t="s">
        <v>46</v>
      </c>
      <c r="C23" s="418"/>
      <c r="D23" s="418"/>
      <c r="E23" s="418"/>
      <c r="F23" s="419" t="s">
        <v>20</v>
      </c>
      <c r="G23" s="419"/>
      <c r="H23" s="419"/>
      <c r="I23" s="420">
        <f>A9</f>
        <v>0</v>
      </c>
      <c r="J23" s="420"/>
      <c r="K23" s="420"/>
      <c r="L23" s="32" t="s">
        <v>101</v>
      </c>
      <c r="M23" s="34" t="s">
        <v>102</v>
      </c>
      <c r="N23" s="392" t="s">
        <v>103</v>
      </c>
      <c r="O23" s="392"/>
      <c r="P23" s="393"/>
      <c r="Q23" s="393"/>
      <c r="R23" s="393"/>
      <c r="S23" s="394" t="s">
        <v>179</v>
      </c>
      <c r="T23" s="395"/>
      <c r="U23" s="60" t="s">
        <v>105</v>
      </c>
      <c r="V23" s="386">
        <f>ROUNDDOWN(I23*P23,0)</f>
        <v>0</v>
      </c>
      <c r="W23" s="386"/>
      <c r="X23" s="386"/>
      <c r="Y23" s="386"/>
    </row>
    <row r="24" spans="1:32" s="3" customFormat="1" ht="18.75" customHeight="1">
      <c r="A24" s="416"/>
      <c r="B24" s="418" t="s">
        <v>129</v>
      </c>
      <c r="C24" s="418"/>
      <c r="D24" s="418"/>
      <c r="E24" s="418"/>
      <c r="F24" s="419" t="s">
        <v>20</v>
      </c>
      <c r="G24" s="419"/>
      <c r="H24" s="419"/>
      <c r="I24" s="420">
        <f>A9</f>
        <v>0</v>
      </c>
      <c r="J24" s="420"/>
      <c r="K24" s="420"/>
      <c r="L24" s="32" t="s">
        <v>101</v>
      </c>
      <c r="M24" s="34" t="s">
        <v>102</v>
      </c>
      <c r="N24" s="392" t="s">
        <v>103</v>
      </c>
      <c r="O24" s="392"/>
      <c r="P24" s="393"/>
      <c r="Q24" s="393"/>
      <c r="R24" s="393"/>
      <c r="S24" s="394" t="s">
        <v>179</v>
      </c>
      <c r="T24" s="395"/>
      <c r="U24" s="60" t="s">
        <v>107</v>
      </c>
      <c r="V24" s="386">
        <f>ROUNDDOWN(I24*P24,0)</f>
        <v>0</v>
      </c>
      <c r="W24" s="386"/>
      <c r="X24" s="386"/>
      <c r="Y24" s="386"/>
    </row>
    <row r="25" spans="1:32" s="3" customFormat="1" ht="18.75" customHeight="1">
      <c r="A25" s="417"/>
      <c r="B25" s="418" t="s">
        <v>47</v>
      </c>
      <c r="C25" s="418"/>
      <c r="D25" s="418"/>
      <c r="E25" s="418"/>
      <c r="F25" s="419" t="s">
        <v>20</v>
      </c>
      <c r="G25" s="419"/>
      <c r="H25" s="419"/>
      <c r="I25" s="420">
        <f>A9</f>
        <v>0</v>
      </c>
      <c r="J25" s="420"/>
      <c r="K25" s="420"/>
      <c r="L25" s="32" t="s">
        <v>101</v>
      </c>
      <c r="M25" s="34" t="s">
        <v>102</v>
      </c>
      <c r="N25" s="392" t="s">
        <v>103</v>
      </c>
      <c r="O25" s="392"/>
      <c r="P25" s="393"/>
      <c r="Q25" s="393"/>
      <c r="R25" s="393"/>
      <c r="S25" s="394" t="s">
        <v>179</v>
      </c>
      <c r="T25" s="395"/>
      <c r="U25" s="60" t="s">
        <v>108</v>
      </c>
      <c r="V25" s="386">
        <f>ROUNDDOWN(I25*P25,0)</f>
        <v>0</v>
      </c>
      <c r="W25" s="386"/>
      <c r="X25" s="386"/>
      <c r="Y25" s="386"/>
    </row>
    <row r="26" spans="1:32" s="3" customFormat="1" ht="18.75" customHeight="1">
      <c r="A26" s="353" t="s">
        <v>25</v>
      </c>
      <c r="B26" s="354"/>
      <c r="C26" s="354"/>
      <c r="D26" s="354"/>
      <c r="E26" s="354"/>
      <c r="F26" s="399" t="s">
        <v>130</v>
      </c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1"/>
      <c r="U26" s="38" t="s">
        <v>109</v>
      </c>
      <c r="V26" s="402">
        <f>ROUNDDOWN(SUM(V21:Y25),0)</f>
        <v>0</v>
      </c>
      <c r="W26" s="402"/>
      <c r="X26" s="402"/>
      <c r="Y26" s="403"/>
    </row>
    <row r="27" spans="1:32" s="3" customFormat="1" ht="18.75" customHeight="1">
      <c r="A27" s="353" t="s">
        <v>26</v>
      </c>
      <c r="B27" s="354"/>
      <c r="C27" s="354"/>
      <c r="D27" s="354"/>
      <c r="E27" s="354"/>
      <c r="F27" s="355" t="s">
        <v>115</v>
      </c>
      <c r="G27" s="356"/>
      <c r="H27" s="356"/>
      <c r="I27" s="356"/>
      <c r="J27" s="356"/>
      <c r="K27" s="356"/>
      <c r="L27" s="356"/>
      <c r="M27" s="356"/>
      <c r="N27" s="39" t="s">
        <v>109</v>
      </c>
      <c r="O27" s="40" t="s">
        <v>27</v>
      </c>
      <c r="P27" s="396"/>
      <c r="Q27" s="396"/>
      <c r="R27" s="396"/>
      <c r="S27" s="41" t="s">
        <v>116</v>
      </c>
      <c r="T27" s="42"/>
      <c r="U27" s="43" t="s">
        <v>112</v>
      </c>
      <c r="V27" s="397">
        <f>ROUNDDOWN(V26*P27/100,0)</f>
        <v>0</v>
      </c>
      <c r="W27" s="397"/>
      <c r="X27" s="397"/>
      <c r="Y27" s="398"/>
    </row>
    <row r="28" spans="1:32" s="3" customFormat="1" ht="18.75" customHeight="1">
      <c r="A28" s="378" t="s">
        <v>30</v>
      </c>
      <c r="B28" s="379"/>
      <c r="C28" s="379"/>
      <c r="D28" s="379"/>
      <c r="E28" s="379"/>
      <c r="F28" s="380" t="s">
        <v>131</v>
      </c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2"/>
      <c r="U28" s="48" t="s">
        <v>114</v>
      </c>
      <c r="V28" s="360">
        <f>SUM(V26:Y27)</f>
        <v>0</v>
      </c>
      <c r="W28" s="360"/>
      <c r="X28" s="360"/>
      <c r="Y28" s="361"/>
    </row>
    <row r="29" spans="1:32" s="3" customFormat="1" ht="15" customHeight="1">
      <c r="F29" s="4"/>
      <c r="G29" s="4"/>
      <c r="H29" s="4"/>
      <c r="I29" s="4"/>
      <c r="J29" s="4"/>
      <c r="L29" s="4"/>
      <c r="Q29" s="45"/>
      <c r="R29" s="45"/>
      <c r="S29" s="45"/>
      <c r="T29" s="45"/>
      <c r="U29" s="4"/>
      <c r="V29" s="383" t="s">
        <v>132</v>
      </c>
      <c r="W29" s="383"/>
      <c r="X29" s="384" t="e">
        <f>V28/A9</f>
        <v>#DIV/0!</v>
      </c>
      <c r="Y29" s="384"/>
    </row>
    <row r="30" spans="1:32" s="3" customFormat="1" ht="18.75" customHeight="1">
      <c r="F30" s="4"/>
      <c r="G30" s="4"/>
      <c r="H30" s="4"/>
      <c r="I30" s="4"/>
      <c r="J30" s="4"/>
      <c r="L30" s="4"/>
      <c r="Q30" s="45"/>
      <c r="R30" s="45"/>
      <c r="S30" s="45"/>
      <c r="T30" s="45"/>
      <c r="U30" s="4"/>
      <c r="V30" s="49"/>
      <c r="W30" s="377"/>
      <c r="X30" s="377"/>
      <c r="Y30" s="50"/>
    </row>
    <row r="31" spans="1:32" s="3" customFormat="1" ht="18.75" customHeight="1">
      <c r="A31" s="5" t="s">
        <v>119</v>
      </c>
      <c r="F31" s="51"/>
      <c r="G31" s="51"/>
      <c r="H31" s="51"/>
      <c r="I31" s="51"/>
      <c r="J31" s="51"/>
      <c r="K31" s="51"/>
      <c r="L31" s="51"/>
      <c r="M31" s="51"/>
      <c r="N31" s="51"/>
      <c r="O31" s="385"/>
      <c r="P31" s="385"/>
      <c r="Q31" s="385"/>
      <c r="R31" s="51"/>
      <c r="S31" s="51"/>
      <c r="T31" s="51"/>
      <c r="U31" s="4"/>
      <c r="W31" s="385" t="s">
        <v>34</v>
      </c>
      <c r="X31" s="385"/>
      <c r="Y31" s="385"/>
      <c r="AD31" s="53"/>
    </row>
    <row r="32" spans="1:32" s="3" customFormat="1" ht="18.75" customHeight="1">
      <c r="A32" s="375" t="s">
        <v>120</v>
      </c>
      <c r="B32" s="375"/>
      <c r="C32" s="375"/>
      <c r="D32" s="375"/>
      <c r="E32" s="375"/>
      <c r="F32" s="375"/>
      <c r="G32" s="375"/>
      <c r="H32" s="375"/>
      <c r="I32" s="375"/>
      <c r="J32" s="375"/>
      <c r="K32" s="375" t="s">
        <v>133</v>
      </c>
      <c r="L32" s="375"/>
      <c r="M32" s="375"/>
      <c r="N32" s="375"/>
      <c r="O32" s="375"/>
      <c r="P32" s="375"/>
      <c r="Q32" s="375"/>
      <c r="R32" s="375"/>
      <c r="S32" s="375"/>
      <c r="T32" s="375"/>
      <c r="U32" s="60" t="s">
        <v>32</v>
      </c>
      <c r="V32" s="376">
        <f>V16-V28</f>
        <v>1273000</v>
      </c>
      <c r="W32" s="376"/>
      <c r="X32" s="376"/>
      <c r="Y32" s="376"/>
    </row>
    <row r="33" spans="1:101" s="3" customFormat="1" ht="33.6" customHeight="1">
      <c r="M33" s="53"/>
      <c r="N33" s="53"/>
      <c r="O33" s="53"/>
      <c r="P33" s="53"/>
      <c r="Q33" s="53"/>
      <c r="R33" s="53"/>
      <c r="S33" s="53"/>
      <c r="T33" s="53"/>
      <c r="U33" s="4"/>
    </row>
    <row r="34" spans="1:101" s="139" customFormat="1" ht="26.25" customHeight="1">
      <c r="A34" s="1"/>
      <c r="B34" s="479" t="s">
        <v>190</v>
      </c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139" customFormat="1" ht="26.25" customHeight="1">
      <c r="A35" s="1"/>
      <c r="B35" s="479"/>
      <c r="C35" s="479"/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139" customFormat="1" ht="21" customHeight="1">
      <c r="A36" s="2"/>
      <c r="B36" s="480" t="s">
        <v>60</v>
      </c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1"/>
      <c r="W36" s="481"/>
      <c r="X36" s="481"/>
      <c r="Y36" s="48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139" customFormat="1" ht="21" customHeight="1">
      <c r="A37" s="1"/>
      <c r="B37" s="480" t="s">
        <v>61</v>
      </c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1"/>
      <c r="W37" s="481"/>
      <c r="X37" s="481"/>
      <c r="Y37" s="48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139" customFormat="1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139" customFormat="1" ht="13.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3" customFormat="1" ht="18.75" customHeight="1">
      <c r="U40" s="4"/>
    </row>
    <row r="41" spans="1:101" s="3" customFormat="1" ht="18.75" customHeight="1">
      <c r="M41" s="53"/>
      <c r="N41" s="53"/>
      <c r="O41" s="53"/>
      <c r="P41" s="53"/>
      <c r="Q41" s="53"/>
      <c r="R41" s="53"/>
      <c r="S41" s="53"/>
      <c r="T41" s="53"/>
      <c r="U41" s="4"/>
    </row>
    <row r="42" spans="1:101" s="3" customFormat="1" ht="22.5" customHeight="1">
      <c r="A42" s="4"/>
      <c r="B42" s="4"/>
      <c r="C42" s="4"/>
      <c r="D42" s="4"/>
      <c r="E42" s="4"/>
      <c r="F42" s="4"/>
      <c r="G42" s="4"/>
      <c r="H42" s="4"/>
      <c r="U42" s="4"/>
      <c r="V42" s="8"/>
      <c r="W42" s="8"/>
      <c r="X42" s="8"/>
      <c r="Y42" s="8"/>
    </row>
    <row r="43" spans="1:101" s="3" customFormat="1" ht="18.75" customHeight="1">
      <c r="A43" s="5"/>
      <c r="W43" s="50"/>
      <c r="X43" s="50"/>
      <c r="Y43" s="50"/>
    </row>
    <row r="44" spans="1:101" s="3" customFormat="1" ht="21" customHeight="1">
      <c r="H44" s="8"/>
      <c r="I44" s="52"/>
      <c r="J44" s="52"/>
      <c r="K44" s="52"/>
      <c r="U44" s="4"/>
    </row>
    <row r="45" spans="1:101" s="3" customFormat="1" ht="21" customHeight="1"/>
    <row r="46" spans="1:101" s="3" customFormat="1" ht="21" customHeight="1"/>
    <row r="47" spans="1:101" s="3" customFormat="1" ht="21" customHeight="1"/>
    <row r="48" spans="1:101" s="3" customFormat="1" ht="21" customHeight="1"/>
  </sheetData>
  <sheetProtection password="C7F5" sheet="1" selectLockedCells="1"/>
  <mergeCells count="100"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Q6:R6"/>
    <mergeCell ref="S6:Y6"/>
    <mergeCell ref="C6:E6"/>
    <mergeCell ref="F6:H6"/>
    <mergeCell ref="I6:K6"/>
    <mergeCell ref="L6:P6"/>
    <mergeCell ref="N8:S8"/>
    <mergeCell ref="H10:K10"/>
    <mergeCell ref="L10:M10"/>
    <mergeCell ref="A8:G8"/>
    <mergeCell ref="H8:M8"/>
    <mergeCell ref="T8:Y8"/>
    <mergeCell ref="A15:E15"/>
    <mergeCell ref="V15:Y15"/>
    <mergeCell ref="A16:E16"/>
    <mergeCell ref="F16:T16"/>
    <mergeCell ref="V16:Y16"/>
    <mergeCell ref="W13:Y13"/>
    <mergeCell ref="A14:E14"/>
    <mergeCell ref="V14:Y14"/>
    <mergeCell ref="A9:E10"/>
    <mergeCell ref="F9:G10"/>
    <mergeCell ref="H9:M9"/>
    <mergeCell ref="N9:Q10"/>
    <mergeCell ref="R9:S10"/>
    <mergeCell ref="T9:W10"/>
    <mergeCell ref="X9:Y10"/>
    <mergeCell ref="W18:Y18"/>
    <mergeCell ref="A21:A25"/>
    <mergeCell ref="B21:E21"/>
    <mergeCell ref="F21:H21"/>
    <mergeCell ref="I21:K21"/>
    <mergeCell ref="N21:O21"/>
    <mergeCell ref="P21:R21"/>
    <mergeCell ref="B23:E23"/>
    <mergeCell ref="F23:H23"/>
    <mergeCell ref="I23:K23"/>
    <mergeCell ref="N23:O23"/>
    <mergeCell ref="S21:T21"/>
    <mergeCell ref="V21:Y21"/>
    <mergeCell ref="B22:E22"/>
    <mergeCell ref="F22:H22"/>
    <mergeCell ref="I22:K22"/>
    <mergeCell ref="N22:O22"/>
    <mergeCell ref="P22:R22"/>
    <mergeCell ref="S22:T22"/>
    <mergeCell ref="V22:Y22"/>
    <mergeCell ref="V23:Y23"/>
    <mergeCell ref="P23:R23"/>
    <mergeCell ref="S23:T23"/>
    <mergeCell ref="B24:E24"/>
    <mergeCell ref="F24:H24"/>
    <mergeCell ref="I24:K24"/>
    <mergeCell ref="N24:O24"/>
    <mergeCell ref="P24:R24"/>
    <mergeCell ref="S24:T24"/>
    <mergeCell ref="V24:Y24"/>
    <mergeCell ref="F25:H25"/>
    <mergeCell ref="I25:K25"/>
    <mergeCell ref="N25:O25"/>
    <mergeCell ref="P25:R25"/>
    <mergeCell ref="S25:T25"/>
    <mergeCell ref="V25:Y25"/>
    <mergeCell ref="A26:E26"/>
    <mergeCell ref="F26:T26"/>
    <mergeCell ref="V26:Y26"/>
    <mergeCell ref="A27:E27"/>
    <mergeCell ref="F27:M27"/>
    <mergeCell ref="P27:R27"/>
    <mergeCell ref="V27:Y27"/>
    <mergeCell ref="B34:Y35"/>
    <mergeCell ref="B36:U36"/>
    <mergeCell ref="V36:Y36"/>
    <mergeCell ref="B37:U37"/>
    <mergeCell ref="V37:Y37"/>
    <mergeCell ref="AA14:AA15"/>
    <mergeCell ref="A32:J32"/>
    <mergeCell ref="K32:L32"/>
    <mergeCell ref="M32:T32"/>
    <mergeCell ref="V32:Y32"/>
    <mergeCell ref="O20:S20"/>
    <mergeCell ref="W20:Y20"/>
    <mergeCell ref="W30:X30"/>
    <mergeCell ref="A28:E28"/>
    <mergeCell ref="F28:T28"/>
    <mergeCell ref="V28:Y28"/>
    <mergeCell ref="V29:W29"/>
    <mergeCell ref="X29:Y29"/>
    <mergeCell ref="B25:E25"/>
    <mergeCell ref="O31:Q31"/>
    <mergeCell ref="W31:Y31"/>
  </mergeCells>
  <phoneticPr fontId="13"/>
  <dataValidations count="2">
    <dataValidation type="list" allowBlank="1" showInputMessage="1" showErrorMessage="1" sqref="I15:K15" xr:uid="{00000000-0002-0000-0300-000000000000}">
      <formula1>"有り,無し"</formula1>
    </dataValidation>
    <dataValidation type="list" allowBlank="1" showInputMessage="1" showErrorMessage="1" sqref="V36:Y37" xr:uid="{00000000-0002-0000-0300-000001000000}">
      <formula1>"○"</formula1>
    </dataValidation>
  </dataValidations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V43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10.625" style="3" customWidth="1"/>
    <col min="28" max="28" width="18.75" style="3" customWidth="1"/>
    <col min="29" max="30" width="8.75" style="3" customWidth="1"/>
    <col min="31" max="31" width="12.5" style="3" customWidth="1"/>
    <col min="32" max="36" width="10.625" style="3" customWidth="1"/>
    <col min="37" max="100" width="3.75" style="3" customWidth="1"/>
    <col min="101" max="16384" width="3.75" style="137"/>
  </cols>
  <sheetData>
    <row r="1" spans="1:34" ht="21" customHeight="1">
      <c r="A1" s="54" t="s">
        <v>48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T1" s="178" t="s">
        <v>17</v>
      </c>
      <c r="U1" s="179"/>
      <c r="V1" s="179"/>
      <c r="W1" s="179"/>
      <c r="X1" s="237">
        <f>提案書表紙!X6</f>
        <v>0</v>
      </c>
      <c r="Y1" s="237"/>
      <c r="Z1" s="238"/>
    </row>
    <row r="2" spans="1:34" ht="7.5" customHeight="1">
      <c r="A2" s="54"/>
      <c r="B2" s="55"/>
      <c r="C2" s="55"/>
      <c r="D2" s="55"/>
      <c r="E2" s="55"/>
      <c r="F2" s="55"/>
      <c r="G2" s="55"/>
      <c r="H2" s="55"/>
      <c r="I2" s="56"/>
      <c r="J2" s="56"/>
      <c r="K2" s="56"/>
      <c r="L2" s="56"/>
      <c r="T2" s="108"/>
      <c r="U2" s="108"/>
      <c r="V2" s="108"/>
      <c r="W2" s="108"/>
      <c r="X2" s="116"/>
      <c r="Y2" s="116"/>
      <c r="Z2" s="116"/>
    </row>
    <row r="3" spans="1:34" s="3" customFormat="1" ht="18.75" customHeight="1">
      <c r="U3" s="58"/>
      <c r="V3" s="58"/>
      <c r="W3" s="58"/>
      <c r="X3" s="51" t="s">
        <v>138</v>
      </c>
    </row>
    <row r="4" spans="1:34" s="3" customFormat="1" ht="18.75" customHeight="1">
      <c r="A4" s="5" t="s">
        <v>67</v>
      </c>
      <c r="B4" s="6"/>
      <c r="C4" s="7"/>
    </row>
    <row r="5" spans="1:34" s="3" customFormat="1" ht="18.75" customHeight="1">
      <c r="A5" s="375" t="s">
        <v>68</v>
      </c>
      <c r="B5" s="375"/>
      <c r="C5" s="375" t="s">
        <v>69</v>
      </c>
      <c r="D5" s="375"/>
      <c r="E5" s="375"/>
      <c r="F5" s="375" t="s">
        <v>70</v>
      </c>
      <c r="G5" s="375"/>
      <c r="H5" s="375"/>
      <c r="I5" s="375" t="s">
        <v>71</v>
      </c>
      <c r="J5" s="375"/>
      <c r="K5" s="375"/>
      <c r="L5" s="375" t="s">
        <v>72</v>
      </c>
      <c r="M5" s="375"/>
      <c r="N5" s="375"/>
      <c r="O5" s="375"/>
      <c r="P5" s="375"/>
      <c r="Q5" s="473" t="s">
        <v>73</v>
      </c>
      <c r="R5" s="473"/>
      <c r="S5" s="474"/>
      <c r="T5" s="474"/>
      <c r="U5" s="474"/>
      <c r="V5" s="474"/>
      <c r="W5" s="474"/>
      <c r="X5" s="474"/>
      <c r="Y5" s="474"/>
    </row>
    <row r="6" spans="1:34" s="3" customFormat="1" ht="18.75" customHeight="1">
      <c r="A6" s="375"/>
      <c r="B6" s="3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6" t="s">
        <v>74</v>
      </c>
      <c r="R6" s="476"/>
      <c r="S6" s="477"/>
      <c r="T6" s="477"/>
      <c r="U6" s="477"/>
      <c r="V6" s="477"/>
      <c r="W6" s="477"/>
      <c r="X6" s="477"/>
      <c r="Y6" s="477"/>
    </row>
    <row r="7" spans="1:34" s="3" customFormat="1" ht="3.7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34" s="3" customFormat="1" ht="18.75" customHeight="1">
      <c r="A8" s="375" t="s">
        <v>136</v>
      </c>
      <c r="B8" s="375"/>
      <c r="C8" s="375"/>
      <c r="D8" s="375"/>
      <c r="E8" s="375"/>
      <c r="F8" s="375"/>
      <c r="G8" s="375"/>
      <c r="H8" s="440" t="s">
        <v>76</v>
      </c>
      <c r="I8" s="440"/>
      <c r="J8" s="440"/>
      <c r="K8" s="440"/>
      <c r="L8" s="440"/>
      <c r="M8" s="440"/>
      <c r="N8" s="375" t="s">
        <v>77</v>
      </c>
      <c r="O8" s="375"/>
      <c r="P8" s="375"/>
      <c r="Q8" s="375"/>
      <c r="R8" s="375"/>
      <c r="S8" s="375"/>
      <c r="T8" s="375" t="s">
        <v>78</v>
      </c>
      <c r="U8" s="375"/>
      <c r="V8" s="375"/>
      <c r="W8" s="375"/>
      <c r="X8" s="375"/>
      <c r="Y8" s="375"/>
    </row>
    <row r="9" spans="1:34" s="3" customFormat="1" ht="18.75" customHeight="1">
      <c r="A9" s="441">
        <f>施業提案書!AE21</f>
        <v>0</v>
      </c>
      <c r="B9" s="441"/>
      <c r="C9" s="441"/>
      <c r="D9" s="441"/>
      <c r="E9" s="442"/>
      <c r="F9" s="443" t="s">
        <v>79</v>
      </c>
      <c r="G9" s="444"/>
      <c r="H9" s="445" t="s">
        <v>134</v>
      </c>
      <c r="I9" s="445"/>
      <c r="J9" s="445"/>
      <c r="K9" s="445"/>
      <c r="L9" s="445"/>
      <c r="M9" s="445"/>
      <c r="N9" s="503">
        <f>I14+I15</f>
        <v>0</v>
      </c>
      <c r="O9" s="504"/>
      <c r="P9" s="504"/>
      <c r="Q9" s="504"/>
      <c r="R9" s="505" t="s">
        <v>80</v>
      </c>
      <c r="S9" s="506"/>
      <c r="T9" s="507"/>
      <c r="U9" s="508"/>
      <c r="V9" s="508"/>
      <c r="W9" s="508"/>
      <c r="X9" s="455" t="s">
        <v>81</v>
      </c>
      <c r="Y9" s="456"/>
    </row>
    <row r="10" spans="1:34" s="3" customFormat="1" ht="18.75" customHeight="1">
      <c r="A10" s="441"/>
      <c r="B10" s="441"/>
      <c r="C10" s="441"/>
      <c r="D10" s="441"/>
      <c r="E10" s="442"/>
      <c r="F10" s="443"/>
      <c r="G10" s="444"/>
      <c r="H10" s="446">
        <v>100</v>
      </c>
      <c r="I10" s="446"/>
      <c r="J10" s="446"/>
      <c r="K10" s="447"/>
      <c r="L10" s="448" t="s">
        <v>82</v>
      </c>
      <c r="M10" s="449"/>
      <c r="N10" s="463" t="e">
        <f>N9/A9</f>
        <v>#DIV/0!</v>
      </c>
      <c r="O10" s="464"/>
      <c r="P10" s="464"/>
      <c r="Q10" s="464"/>
      <c r="R10" s="457" t="s">
        <v>173</v>
      </c>
      <c r="S10" s="458"/>
      <c r="T10" s="465" t="e">
        <f>T9/A9</f>
        <v>#DIV/0!</v>
      </c>
      <c r="U10" s="466"/>
      <c r="V10" s="466"/>
      <c r="W10" s="466"/>
      <c r="X10" s="461" t="s">
        <v>174</v>
      </c>
      <c r="Y10" s="462"/>
    </row>
    <row r="11" spans="1:34" s="3" customFormat="1" ht="22.5" customHeight="1">
      <c r="A11" s="450" t="s">
        <v>189</v>
      </c>
      <c r="B11" s="451"/>
      <c r="C11" s="452"/>
      <c r="D11" s="348" t="e">
        <f>施業提案書!C38</f>
        <v>#DIV/0!</v>
      </c>
      <c r="E11" s="349"/>
      <c r="F11" s="349" t="s">
        <v>181</v>
      </c>
      <c r="G11" s="350"/>
      <c r="H11" s="9"/>
      <c r="I11" s="10" t="s">
        <v>83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4" s="3" customFormat="1" ht="22.5" customHeight="1">
      <c r="B12" s="8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AA12" s="347"/>
      <c r="AB12" s="347"/>
      <c r="AC12" s="347"/>
      <c r="AD12" s="347"/>
      <c r="AE12" s="347"/>
      <c r="AF12" s="347"/>
      <c r="AG12" s="347"/>
      <c r="AH12" s="347"/>
    </row>
    <row r="13" spans="1:34" s="3" customFormat="1" ht="18.75" customHeight="1">
      <c r="A13" s="5" t="s">
        <v>158</v>
      </c>
      <c r="E13" s="3" t="s">
        <v>164</v>
      </c>
      <c r="U13" s="4"/>
      <c r="W13" s="385" t="s">
        <v>34</v>
      </c>
      <c r="X13" s="385"/>
      <c r="Y13" s="385"/>
      <c r="AA13" s="347"/>
      <c r="AB13" s="347"/>
      <c r="AC13" s="347"/>
      <c r="AD13" s="347"/>
      <c r="AE13" s="347"/>
      <c r="AF13" s="347"/>
      <c r="AG13" s="347"/>
      <c r="AH13" s="347"/>
    </row>
    <row r="14" spans="1:34" s="3" customFormat="1" ht="18.75" customHeight="1">
      <c r="A14" s="467" t="s">
        <v>84</v>
      </c>
      <c r="B14" s="468"/>
      <c r="C14" s="468"/>
      <c r="D14" s="471" t="s">
        <v>85</v>
      </c>
      <c r="E14" s="471"/>
      <c r="F14" s="472" t="s">
        <v>18</v>
      </c>
      <c r="G14" s="472"/>
      <c r="H14" s="472"/>
      <c r="I14" s="427"/>
      <c r="J14" s="427"/>
      <c r="K14" s="427"/>
      <c r="L14" s="11" t="s">
        <v>86</v>
      </c>
      <c r="M14" s="428" t="s">
        <v>159</v>
      </c>
      <c r="N14" s="428"/>
      <c r="O14" s="428"/>
      <c r="P14" s="429"/>
      <c r="Q14" s="429"/>
      <c r="R14" s="429"/>
      <c r="S14" s="12" t="s">
        <v>87</v>
      </c>
      <c r="T14" s="13"/>
      <c r="U14" s="14" t="s">
        <v>88</v>
      </c>
      <c r="V14" s="430">
        <f>I14*P14</f>
        <v>0</v>
      </c>
      <c r="W14" s="430"/>
      <c r="X14" s="430"/>
      <c r="Y14" s="431"/>
    </row>
    <row r="15" spans="1:34" s="3" customFormat="1" ht="18.75" customHeight="1">
      <c r="A15" s="469"/>
      <c r="B15" s="470"/>
      <c r="C15" s="470"/>
      <c r="D15" s="432" t="s">
        <v>89</v>
      </c>
      <c r="E15" s="432"/>
      <c r="F15" s="433" t="s">
        <v>18</v>
      </c>
      <c r="G15" s="433"/>
      <c r="H15" s="433"/>
      <c r="I15" s="502"/>
      <c r="J15" s="502"/>
      <c r="K15" s="502"/>
      <c r="L15" s="15" t="s">
        <v>86</v>
      </c>
      <c r="M15" s="435" t="s">
        <v>159</v>
      </c>
      <c r="N15" s="435"/>
      <c r="O15" s="435"/>
      <c r="P15" s="436"/>
      <c r="Q15" s="436"/>
      <c r="R15" s="436"/>
      <c r="S15" s="16" t="s">
        <v>87</v>
      </c>
      <c r="T15" s="17"/>
      <c r="U15" s="18" t="s">
        <v>90</v>
      </c>
      <c r="V15" s="437">
        <f>I15*P15</f>
        <v>0</v>
      </c>
      <c r="W15" s="437"/>
      <c r="X15" s="437"/>
      <c r="Y15" s="438"/>
      <c r="AA15" s="72" t="s">
        <v>185</v>
      </c>
    </row>
    <row r="16" spans="1:34" s="3" customFormat="1" ht="18.75" customHeight="1">
      <c r="A16" s="404" t="s">
        <v>91</v>
      </c>
      <c r="B16" s="405"/>
      <c r="C16" s="405"/>
      <c r="D16" s="405"/>
      <c r="E16" s="405"/>
      <c r="F16" s="19" t="s">
        <v>92</v>
      </c>
      <c r="G16" s="20"/>
      <c r="H16" s="20"/>
      <c r="I16" s="21"/>
      <c r="J16" s="21"/>
      <c r="K16" s="21"/>
      <c r="L16" s="22"/>
      <c r="M16" s="20" t="s">
        <v>135</v>
      </c>
      <c r="N16" s="20"/>
      <c r="O16" s="22"/>
      <c r="P16" s="22"/>
      <c r="Q16" s="23"/>
      <c r="R16" s="23"/>
      <c r="S16" s="22"/>
      <c r="T16" s="24"/>
      <c r="U16" s="63" t="s">
        <v>93</v>
      </c>
      <c r="V16" s="496"/>
      <c r="W16" s="497"/>
      <c r="X16" s="497"/>
      <c r="Y16" s="498"/>
      <c r="AA16" s="61"/>
      <c r="AB16" s="60" t="s">
        <v>172</v>
      </c>
      <c r="AC16" s="60" t="s">
        <v>160</v>
      </c>
      <c r="AD16" s="60" t="s">
        <v>161</v>
      </c>
      <c r="AE16" s="60" t="s">
        <v>171</v>
      </c>
    </row>
    <row r="17" spans="1:32" s="3" customFormat="1" ht="18.75" customHeight="1">
      <c r="A17" s="409" t="s">
        <v>94</v>
      </c>
      <c r="B17" s="410"/>
      <c r="C17" s="410"/>
      <c r="D17" s="410"/>
      <c r="E17" s="411"/>
      <c r="F17" s="25" t="s">
        <v>95</v>
      </c>
      <c r="G17" s="26"/>
      <c r="H17" s="26"/>
      <c r="I17" s="26"/>
      <c r="J17" s="26"/>
      <c r="K17" s="26"/>
      <c r="L17" s="26"/>
      <c r="M17" s="26"/>
      <c r="N17" s="26"/>
      <c r="O17" s="27"/>
      <c r="P17" s="27"/>
      <c r="Q17" s="28"/>
      <c r="R17" s="28"/>
      <c r="S17" s="27"/>
      <c r="T17" s="29"/>
      <c r="U17" s="30" t="s">
        <v>96</v>
      </c>
      <c r="V17" s="499"/>
      <c r="W17" s="500"/>
      <c r="X17" s="500"/>
      <c r="Y17" s="501"/>
      <c r="AA17" s="60" t="s">
        <v>170</v>
      </c>
      <c r="AB17" s="73">
        <v>1700000</v>
      </c>
      <c r="AC17" s="74">
        <v>1.39</v>
      </c>
      <c r="AD17" s="75">
        <v>1.1000000000000001</v>
      </c>
      <c r="AE17" s="61">
        <f>A9*AB17*AC17*AD17*72%</f>
        <v>0</v>
      </c>
    </row>
    <row r="18" spans="1:32" s="3" customFormat="1" ht="18.75" customHeight="1" thickBot="1">
      <c r="A18" s="378" t="s">
        <v>97</v>
      </c>
      <c r="B18" s="379"/>
      <c r="C18" s="379"/>
      <c r="D18" s="379"/>
      <c r="E18" s="379"/>
      <c r="F18" s="380" t="s">
        <v>98</v>
      </c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60" t="s">
        <v>99</v>
      </c>
      <c r="V18" s="376">
        <f>SUM(V14:Y17)</f>
        <v>0</v>
      </c>
      <c r="W18" s="376"/>
      <c r="X18" s="376"/>
      <c r="Y18" s="376"/>
      <c r="AA18" s="60" t="s">
        <v>166</v>
      </c>
      <c r="AB18" s="73">
        <v>2263</v>
      </c>
      <c r="AC18" s="74">
        <v>1.39</v>
      </c>
      <c r="AD18" s="75">
        <v>1.1000000000000001</v>
      </c>
      <c r="AE18" s="69">
        <f>T9*AB18*AC18*AD18*72%</f>
        <v>0</v>
      </c>
    </row>
    <row r="19" spans="1:32" s="3" customFormat="1" ht="45" customHeight="1" thickBot="1">
      <c r="A19" s="31"/>
      <c r="AB19" s="68" t="s">
        <v>215</v>
      </c>
      <c r="AE19" s="76">
        <f>SUM(AE17:AE18)</f>
        <v>0</v>
      </c>
      <c r="AF19" s="5"/>
    </row>
    <row r="20" spans="1:32" s="3" customFormat="1" ht="18.75" customHeight="1">
      <c r="A20" s="5" t="s">
        <v>100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7"/>
      <c r="P20" s="57"/>
      <c r="Q20" s="57"/>
      <c r="R20" s="57"/>
      <c r="S20" s="57"/>
      <c r="T20" s="9"/>
      <c r="U20" s="9"/>
      <c r="V20" s="9"/>
      <c r="W20" s="385"/>
      <c r="X20" s="385"/>
      <c r="Y20" s="385"/>
      <c r="AE20" s="4" t="s">
        <v>183</v>
      </c>
    </row>
    <row r="21" spans="1:32" s="3" customFormat="1" ht="18.75" customHeight="1">
      <c r="A21" s="5"/>
      <c r="B21" s="8"/>
      <c r="C21" s="9"/>
      <c r="D21" s="141" t="s">
        <v>36</v>
      </c>
      <c r="E21" s="143" t="s">
        <v>37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2"/>
      <c r="R21" s="59"/>
      <c r="S21" s="59"/>
      <c r="T21" s="9"/>
      <c r="U21" s="9"/>
      <c r="V21" s="9"/>
      <c r="W21" s="62"/>
      <c r="X21" s="62"/>
      <c r="Y21" s="62"/>
    </row>
    <row r="22" spans="1:32" s="3" customFormat="1" ht="18.75" customHeight="1">
      <c r="A22" s="5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439"/>
      <c r="P22" s="439"/>
      <c r="Q22" s="439"/>
      <c r="R22" s="439"/>
      <c r="S22" s="439"/>
      <c r="T22" s="9"/>
      <c r="U22" s="9"/>
      <c r="V22" s="9"/>
      <c r="W22" s="385" t="s">
        <v>34</v>
      </c>
      <c r="X22" s="385"/>
      <c r="Y22" s="385"/>
    </row>
    <row r="23" spans="1:32" s="3" customFormat="1" ht="18.75" customHeight="1">
      <c r="A23" s="415" t="s">
        <v>193</v>
      </c>
      <c r="B23" s="418" t="s">
        <v>19</v>
      </c>
      <c r="C23" s="418"/>
      <c r="D23" s="418"/>
      <c r="E23" s="418"/>
      <c r="F23" s="419" t="s">
        <v>194</v>
      </c>
      <c r="G23" s="419"/>
      <c r="H23" s="419"/>
      <c r="I23" s="420">
        <f>A9</f>
        <v>0</v>
      </c>
      <c r="J23" s="420"/>
      <c r="K23" s="420"/>
      <c r="L23" s="32" t="s">
        <v>101</v>
      </c>
      <c r="M23" s="33" t="s">
        <v>102</v>
      </c>
      <c r="N23" s="365" t="s">
        <v>103</v>
      </c>
      <c r="O23" s="365"/>
      <c r="P23" s="421"/>
      <c r="Q23" s="421"/>
      <c r="R23" s="421"/>
      <c r="S23" s="422" t="s">
        <v>104</v>
      </c>
      <c r="T23" s="423"/>
      <c r="U23" s="60" t="s">
        <v>105</v>
      </c>
      <c r="V23" s="386">
        <f t="shared" ref="V23:V28" si="0">ROUNDDOWN(I23*P23,0)</f>
        <v>0</v>
      </c>
      <c r="W23" s="386"/>
      <c r="X23" s="386"/>
      <c r="Y23" s="386"/>
    </row>
    <row r="24" spans="1:32" s="3" customFormat="1" ht="18.75" customHeight="1">
      <c r="A24" s="416"/>
      <c r="B24" s="424" t="s">
        <v>21</v>
      </c>
      <c r="C24" s="424"/>
      <c r="D24" s="424"/>
      <c r="E24" s="424"/>
      <c r="F24" s="425" t="s">
        <v>18</v>
      </c>
      <c r="G24" s="425"/>
      <c r="H24" s="425"/>
      <c r="I24" s="391">
        <f>N9</f>
        <v>0</v>
      </c>
      <c r="J24" s="391"/>
      <c r="K24" s="391"/>
      <c r="L24" s="27" t="s">
        <v>86</v>
      </c>
      <c r="M24" s="34" t="s">
        <v>102</v>
      </c>
      <c r="N24" s="392" t="s">
        <v>103</v>
      </c>
      <c r="O24" s="392"/>
      <c r="P24" s="393"/>
      <c r="Q24" s="393"/>
      <c r="R24" s="393"/>
      <c r="S24" s="394" t="s">
        <v>106</v>
      </c>
      <c r="T24" s="395"/>
      <c r="U24" s="60" t="s">
        <v>107</v>
      </c>
      <c r="V24" s="386">
        <f t="shared" si="0"/>
        <v>0</v>
      </c>
      <c r="W24" s="386"/>
      <c r="X24" s="386"/>
      <c r="Y24" s="386"/>
    </row>
    <row r="25" spans="1:32" s="3" customFormat="1" ht="18.75" customHeight="1">
      <c r="A25" s="416"/>
      <c r="B25" s="426" t="s">
        <v>22</v>
      </c>
      <c r="C25" s="426"/>
      <c r="D25" s="426"/>
      <c r="E25" s="426"/>
      <c r="F25" s="390" t="s">
        <v>18</v>
      </c>
      <c r="G25" s="390"/>
      <c r="H25" s="390"/>
      <c r="I25" s="391">
        <f>N9</f>
        <v>0</v>
      </c>
      <c r="J25" s="391"/>
      <c r="K25" s="391"/>
      <c r="L25" s="27" t="s">
        <v>86</v>
      </c>
      <c r="M25" s="34" t="s">
        <v>102</v>
      </c>
      <c r="N25" s="392" t="s">
        <v>103</v>
      </c>
      <c r="O25" s="392"/>
      <c r="P25" s="393"/>
      <c r="Q25" s="393"/>
      <c r="R25" s="393"/>
      <c r="S25" s="394" t="s">
        <v>106</v>
      </c>
      <c r="T25" s="395"/>
      <c r="U25" s="60" t="s">
        <v>108</v>
      </c>
      <c r="V25" s="386">
        <f t="shared" si="0"/>
        <v>0</v>
      </c>
      <c r="W25" s="386"/>
      <c r="X25" s="386"/>
      <c r="Y25" s="386"/>
    </row>
    <row r="26" spans="1:32" s="3" customFormat="1" ht="18.75" customHeight="1">
      <c r="A26" s="417"/>
      <c r="B26" s="389" t="s">
        <v>23</v>
      </c>
      <c r="C26" s="389"/>
      <c r="D26" s="389"/>
      <c r="E26" s="389"/>
      <c r="F26" s="362" t="s">
        <v>18</v>
      </c>
      <c r="G26" s="362"/>
      <c r="H26" s="362"/>
      <c r="I26" s="391">
        <f>N9</f>
        <v>0</v>
      </c>
      <c r="J26" s="391"/>
      <c r="K26" s="391"/>
      <c r="L26" s="27" t="s">
        <v>86</v>
      </c>
      <c r="M26" s="34" t="s">
        <v>102</v>
      </c>
      <c r="N26" s="392" t="s">
        <v>103</v>
      </c>
      <c r="O26" s="392"/>
      <c r="P26" s="393"/>
      <c r="Q26" s="393"/>
      <c r="R26" s="393"/>
      <c r="S26" s="394" t="s">
        <v>106</v>
      </c>
      <c r="T26" s="395"/>
      <c r="U26" s="60" t="s">
        <v>109</v>
      </c>
      <c r="V26" s="386">
        <f t="shared" si="0"/>
        <v>0</v>
      </c>
      <c r="W26" s="386"/>
      <c r="X26" s="386"/>
      <c r="Y26" s="386"/>
    </row>
    <row r="27" spans="1:32" s="3" customFormat="1" ht="18.75" customHeight="1">
      <c r="A27" s="357" t="s">
        <v>192</v>
      </c>
      <c r="B27" s="358"/>
      <c r="C27" s="358"/>
      <c r="D27" s="358"/>
      <c r="E27" s="359"/>
      <c r="F27" s="362" t="s">
        <v>191</v>
      </c>
      <c r="G27" s="363"/>
      <c r="H27" s="363"/>
      <c r="I27" s="495">
        <f>A9</f>
        <v>0</v>
      </c>
      <c r="J27" s="495"/>
      <c r="K27" s="495"/>
      <c r="L27" s="35" t="s">
        <v>101</v>
      </c>
      <c r="M27" s="36" t="s">
        <v>102</v>
      </c>
      <c r="N27" s="365" t="s">
        <v>103</v>
      </c>
      <c r="O27" s="365"/>
      <c r="P27" s="366"/>
      <c r="Q27" s="366"/>
      <c r="R27" s="366"/>
      <c r="S27" s="422" t="s">
        <v>104</v>
      </c>
      <c r="T27" s="423"/>
      <c r="U27" s="37" t="s">
        <v>112</v>
      </c>
      <c r="V27" s="386">
        <f t="shared" si="0"/>
        <v>0</v>
      </c>
      <c r="W27" s="386"/>
      <c r="X27" s="386"/>
      <c r="Y27" s="386"/>
    </row>
    <row r="28" spans="1:32" s="3" customFormat="1" ht="18.75" customHeight="1">
      <c r="A28" s="357" t="s">
        <v>31</v>
      </c>
      <c r="B28" s="358"/>
      <c r="C28" s="358"/>
      <c r="D28" s="358"/>
      <c r="E28" s="359"/>
      <c r="F28" s="362" t="s">
        <v>24</v>
      </c>
      <c r="G28" s="363"/>
      <c r="H28" s="363"/>
      <c r="I28" s="364">
        <f>T9</f>
        <v>0</v>
      </c>
      <c r="J28" s="364"/>
      <c r="K28" s="364"/>
      <c r="L28" s="35" t="s">
        <v>110</v>
      </c>
      <c r="M28" s="36" t="s">
        <v>102</v>
      </c>
      <c r="N28" s="365" t="s">
        <v>103</v>
      </c>
      <c r="O28" s="365"/>
      <c r="P28" s="366"/>
      <c r="Q28" s="366"/>
      <c r="R28" s="366"/>
      <c r="S28" s="367" t="s">
        <v>111</v>
      </c>
      <c r="T28" s="368"/>
      <c r="U28" s="37" t="s">
        <v>112</v>
      </c>
      <c r="V28" s="386">
        <f t="shared" si="0"/>
        <v>0</v>
      </c>
      <c r="W28" s="386"/>
      <c r="X28" s="386"/>
      <c r="Y28" s="386"/>
    </row>
    <row r="29" spans="1:32" s="3" customFormat="1" ht="18.75" customHeight="1">
      <c r="A29" s="353" t="s">
        <v>25</v>
      </c>
      <c r="B29" s="354"/>
      <c r="C29" s="354"/>
      <c r="D29" s="354"/>
      <c r="E29" s="354"/>
      <c r="F29" s="399" t="s">
        <v>113</v>
      </c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1"/>
      <c r="U29" s="38" t="s">
        <v>114</v>
      </c>
      <c r="V29" s="402">
        <f>ROUNDDOWN(SUM(V23:Y28),0)</f>
        <v>0</v>
      </c>
      <c r="W29" s="402"/>
      <c r="X29" s="402"/>
      <c r="Y29" s="403"/>
    </row>
    <row r="30" spans="1:32" s="3" customFormat="1" ht="18.75" customHeight="1">
      <c r="A30" s="353" t="s">
        <v>26</v>
      </c>
      <c r="B30" s="354"/>
      <c r="C30" s="354"/>
      <c r="D30" s="354"/>
      <c r="E30" s="354"/>
      <c r="F30" s="355" t="s">
        <v>115</v>
      </c>
      <c r="G30" s="356"/>
      <c r="H30" s="356"/>
      <c r="I30" s="356"/>
      <c r="J30" s="356"/>
      <c r="K30" s="356"/>
      <c r="L30" s="356"/>
      <c r="M30" s="356"/>
      <c r="N30" s="39" t="s">
        <v>32</v>
      </c>
      <c r="O30" s="40" t="s">
        <v>27</v>
      </c>
      <c r="P30" s="396"/>
      <c r="Q30" s="396"/>
      <c r="R30" s="396"/>
      <c r="S30" s="41" t="s">
        <v>116</v>
      </c>
      <c r="T30" s="42"/>
      <c r="U30" s="43" t="s">
        <v>32</v>
      </c>
      <c r="V30" s="397">
        <f>ROUNDDOWN(V29*P30/100,0)</f>
        <v>0</v>
      </c>
      <c r="W30" s="397"/>
      <c r="X30" s="397"/>
      <c r="Y30" s="398"/>
    </row>
    <row r="31" spans="1:32" s="3" customFormat="1" ht="18.75" customHeight="1">
      <c r="A31" s="369" t="s">
        <v>28</v>
      </c>
      <c r="B31" s="370"/>
      <c r="C31" s="370"/>
      <c r="D31" s="370"/>
      <c r="E31" s="370"/>
      <c r="F31" s="371" t="s">
        <v>18</v>
      </c>
      <c r="G31" s="371"/>
      <c r="H31" s="371"/>
      <c r="I31" s="372">
        <f>N9</f>
        <v>0</v>
      </c>
      <c r="J31" s="372"/>
      <c r="K31" s="372"/>
      <c r="L31" s="44" t="s">
        <v>86</v>
      </c>
      <c r="M31" s="45" t="s">
        <v>102</v>
      </c>
      <c r="N31" s="373" t="s">
        <v>103</v>
      </c>
      <c r="O31" s="373"/>
      <c r="P31" s="374"/>
      <c r="Q31" s="374"/>
      <c r="R31" s="374"/>
      <c r="S31" s="44" t="s">
        <v>29</v>
      </c>
      <c r="T31" s="46"/>
      <c r="U31" s="47" t="s">
        <v>117</v>
      </c>
      <c r="V31" s="387">
        <f>ROUNDDOWN(I31*P31,0)</f>
        <v>0</v>
      </c>
      <c r="W31" s="387"/>
      <c r="X31" s="387"/>
      <c r="Y31" s="388"/>
    </row>
    <row r="32" spans="1:32" s="3" customFormat="1" ht="18.75" customHeight="1">
      <c r="A32" s="378" t="s">
        <v>30</v>
      </c>
      <c r="B32" s="379"/>
      <c r="C32" s="379"/>
      <c r="D32" s="379"/>
      <c r="E32" s="379"/>
      <c r="F32" s="380" t="s">
        <v>118</v>
      </c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2"/>
      <c r="U32" s="48" t="s">
        <v>63</v>
      </c>
      <c r="V32" s="360">
        <f>SUM(V29:Y31)</f>
        <v>0</v>
      </c>
      <c r="W32" s="360"/>
      <c r="X32" s="360"/>
      <c r="Y32" s="361"/>
    </row>
    <row r="33" spans="1:100" s="3" customFormat="1" ht="15" customHeight="1">
      <c r="F33" s="4"/>
      <c r="G33" s="4"/>
      <c r="H33" s="4"/>
      <c r="I33" s="4"/>
      <c r="J33" s="4"/>
      <c r="L33" s="4"/>
      <c r="Q33" s="45"/>
      <c r="R33" s="45"/>
      <c r="S33" s="45"/>
      <c r="T33" s="45"/>
      <c r="U33" s="4"/>
      <c r="V33" s="383" t="s">
        <v>153</v>
      </c>
      <c r="W33" s="383"/>
      <c r="X33" s="384" t="e">
        <f>V32/I24</f>
        <v>#DIV/0!</v>
      </c>
      <c r="Y33" s="384"/>
    </row>
    <row r="34" spans="1:100" s="3" customFormat="1" ht="18.75" customHeight="1">
      <c r="F34" s="4"/>
      <c r="G34" s="4"/>
      <c r="H34" s="4"/>
      <c r="I34" s="4"/>
      <c r="J34" s="4"/>
      <c r="L34" s="4"/>
      <c r="Q34" s="45"/>
      <c r="R34" s="45"/>
      <c r="S34" s="45"/>
      <c r="T34" s="45"/>
      <c r="U34" s="4"/>
      <c r="V34" s="49"/>
      <c r="W34" s="377"/>
      <c r="X34" s="377"/>
      <c r="Y34" s="50"/>
    </row>
    <row r="35" spans="1:100" s="3" customFormat="1" ht="18.75" customHeight="1">
      <c r="A35" s="5" t="s">
        <v>119</v>
      </c>
      <c r="F35" s="51"/>
      <c r="G35" s="51"/>
      <c r="H35" s="51"/>
      <c r="I35" s="51"/>
      <c r="J35" s="51"/>
      <c r="K35" s="51"/>
      <c r="L35" s="51"/>
      <c r="M35" s="51"/>
      <c r="N35" s="51"/>
      <c r="O35" s="385"/>
      <c r="P35" s="385"/>
      <c r="Q35" s="385"/>
      <c r="R35" s="51"/>
      <c r="S35" s="51"/>
      <c r="T35" s="51"/>
      <c r="U35" s="4"/>
      <c r="W35" s="385" t="s">
        <v>34</v>
      </c>
      <c r="X35" s="385"/>
      <c r="Y35" s="385"/>
    </row>
    <row r="36" spans="1:100" s="3" customFormat="1" ht="18.75" customHeight="1">
      <c r="A36" s="375" t="s">
        <v>120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5" t="s">
        <v>121</v>
      </c>
      <c r="L36" s="375"/>
      <c r="M36" s="375"/>
      <c r="N36" s="375"/>
      <c r="O36" s="375"/>
      <c r="P36" s="375"/>
      <c r="Q36" s="375"/>
      <c r="R36" s="375"/>
      <c r="S36" s="375"/>
      <c r="T36" s="375"/>
      <c r="U36" s="60" t="s">
        <v>33</v>
      </c>
      <c r="V36" s="376">
        <f>V18-V32</f>
        <v>0</v>
      </c>
      <c r="W36" s="376"/>
      <c r="X36" s="376"/>
      <c r="Y36" s="376"/>
    </row>
    <row r="37" spans="1:100" s="3" customFormat="1" ht="22.5" customHeight="1">
      <c r="U37" s="4"/>
    </row>
    <row r="38" spans="1:100" s="3" customFormat="1" ht="18.75" customHeight="1">
      <c r="A38" s="351" t="s">
        <v>176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>
        <f>ROUNDDOWN(V36/2,0)</f>
        <v>0</v>
      </c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1" t="s">
        <v>175</v>
      </c>
      <c r="Y38" s="351"/>
    </row>
    <row r="39" spans="1:100" s="3" customFormat="1" ht="18.75" customHeight="1">
      <c r="U39" s="4"/>
    </row>
    <row r="40" spans="1:100" s="3" customFormat="1" ht="22.5" customHeight="1">
      <c r="A40" s="4"/>
      <c r="B40" s="4"/>
      <c r="C40" s="4"/>
      <c r="D40" s="4"/>
      <c r="E40" s="4"/>
      <c r="F40" s="4"/>
      <c r="G40" s="4"/>
      <c r="H40" s="4"/>
      <c r="U40" s="4"/>
      <c r="V40" s="8"/>
      <c r="W40" s="8"/>
      <c r="X40" s="8"/>
      <c r="Y40" s="8"/>
    </row>
    <row r="41" spans="1:100" s="138" customFormat="1" ht="18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50"/>
      <c r="X41" s="50"/>
      <c r="Y41" s="50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</row>
    <row r="42" spans="1:100" s="138" customFormat="1" ht="21" customHeight="1">
      <c r="A42" s="3"/>
      <c r="B42" s="3"/>
      <c r="C42" s="3"/>
      <c r="D42" s="3"/>
      <c r="E42" s="3"/>
      <c r="F42" s="3"/>
      <c r="G42" s="3"/>
      <c r="H42" s="8"/>
      <c r="I42" s="52"/>
      <c r="J42" s="52"/>
      <c r="K42" s="52"/>
      <c r="L42" s="3"/>
      <c r="M42" s="3"/>
      <c r="N42" s="3"/>
      <c r="O42" s="3"/>
      <c r="P42" s="3"/>
      <c r="Q42" s="3"/>
      <c r="R42" s="3"/>
      <c r="S42" s="3"/>
      <c r="T42" s="3"/>
      <c r="U42" s="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</row>
    <row r="43" spans="1:100" s="138" customFormat="1" ht="2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</row>
  </sheetData>
  <sheetProtection password="C7F5" sheet="1" selectLockedCells="1"/>
  <mergeCells count="131"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C6:E6"/>
    <mergeCell ref="F6:H6"/>
    <mergeCell ref="I6:K6"/>
    <mergeCell ref="L6:P6"/>
    <mergeCell ref="Q6:R6"/>
    <mergeCell ref="S6:Y6"/>
    <mergeCell ref="W22:Y22"/>
    <mergeCell ref="O22:S22"/>
    <mergeCell ref="A8:G8"/>
    <mergeCell ref="H8:M8"/>
    <mergeCell ref="N8:S8"/>
    <mergeCell ref="T8:Y8"/>
    <mergeCell ref="A9:E10"/>
    <mergeCell ref="F9:G10"/>
    <mergeCell ref="H9:M9"/>
    <mergeCell ref="H10:K10"/>
    <mergeCell ref="L10:M10"/>
    <mergeCell ref="A11:C11"/>
    <mergeCell ref="N9:Q9"/>
    <mergeCell ref="R9:S9"/>
    <mergeCell ref="N10:Q10"/>
    <mergeCell ref="R10:S10"/>
    <mergeCell ref="T9:W9"/>
    <mergeCell ref="X9:Y9"/>
    <mergeCell ref="T10:W10"/>
    <mergeCell ref="X10:Y10"/>
    <mergeCell ref="D11:E11"/>
    <mergeCell ref="F11:G11"/>
    <mergeCell ref="W13:Y13"/>
    <mergeCell ref="A14:C15"/>
    <mergeCell ref="D14:E14"/>
    <mergeCell ref="F14:H14"/>
    <mergeCell ref="I14:K14"/>
    <mergeCell ref="M14:O14"/>
    <mergeCell ref="P14:R14"/>
    <mergeCell ref="V14:Y14"/>
    <mergeCell ref="D15:E15"/>
    <mergeCell ref="F15:H15"/>
    <mergeCell ref="I15:K15"/>
    <mergeCell ref="M15:O15"/>
    <mergeCell ref="P15:R15"/>
    <mergeCell ref="V15:Y15"/>
    <mergeCell ref="A16:E16"/>
    <mergeCell ref="V16:Y16"/>
    <mergeCell ref="A17:E17"/>
    <mergeCell ref="V17:Y17"/>
    <mergeCell ref="A18:E18"/>
    <mergeCell ref="F18:T18"/>
    <mergeCell ref="V18:Y18"/>
    <mergeCell ref="W20:Y20"/>
    <mergeCell ref="A23:A26"/>
    <mergeCell ref="B23:E23"/>
    <mergeCell ref="F23:H23"/>
    <mergeCell ref="I23:K23"/>
    <mergeCell ref="N23:O23"/>
    <mergeCell ref="P23:R23"/>
    <mergeCell ref="S23:T23"/>
    <mergeCell ref="V23:Y23"/>
    <mergeCell ref="B24:E24"/>
    <mergeCell ref="F24:H24"/>
    <mergeCell ref="I24:K24"/>
    <mergeCell ref="N24:O24"/>
    <mergeCell ref="P24:R24"/>
    <mergeCell ref="S24:T24"/>
    <mergeCell ref="V24:Y24"/>
    <mergeCell ref="B25:E25"/>
    <mergeCell ref="F25:H25"/>
    <mergeCell ref="I25:K25"/>
    <mergeCell ref="N25:O25"/>
    <mergeCell ref="P25:R25"/>
    <mergeCell ref="S25:T25"/>
    <mergeCell ref="P30:R30"/>
    <mergeCell ref="V30:Y30"/>
    <mergeCell ref="F29:T29"/>
    <mergeCell ref="V29:Y29"/>
    <mergeCell ref="F26:H26"/>
    <mergeCell ref="I26:K26"/>
    <mergeCell ref="N26:O26"/>
    <mergeCell ref="P26:R26"/>
    <mergeCell ref="S26:T26"/>
    <mergeCell ref="V25:Y25"/>
    <mergeCell ref="F27:H27"/>
    <mergeCell ref="I27:K27"/>
    <mergeCell ref="N27:O27"/>
    <mergeCell ref="P27:R27"/>
    <mergeCell ref="S27:T27"/>
    <mergeCell ref="V27:Y27"/>
    <mergeCell ref="A32:E32"/>
    <mergeCell ref="F32:T32"/>
    <mergeCell ref="V33:W33"/>
    <mergeCell ref="X33:Y33"/>
    <mergeCell ref="O35:Q35"/>
    <mergeCell ref="W35:Y35"/>
    <mergeCell ref="V26:Y26"/>
    <mergeCell ref="V31:Y31"/>
    <mergeCell ref="V28:Y28"/>
    <mergeCell ref="B26:E26"/>
    <mergeCell ref="A27:E27"/>
    <mergeCell ref="AA12:AH13"/>
    <mergeCell ref="A38:J38"/>
    <mergeCell ref="K38:W38"/>
    <mergeCell ref="X38:Y38"/>
    <mergeCell ref="A30:E30"/>
    <mergeCell ref="F30:M30"/>
    <mergeCell ref="A28:E28"/>
    <mergeCell ref="V32:Y32"/>
    <mergeCell ref="F28:H28"/>
    <mergeCell ref="I28:K28"/>
    <mergeCell ref="N28:O28"/>
    <mergeCell ref="P28:R28"/>
    <mergeCell ref="S28:T28"/>
    <mergeCell ref="A31:E31"/>
    <mergeCell ref="F31:H31"/>
    <mergeCell ref="I31:K31"/>
    <mergeCell ref="N31:O31"/>
    <mergeCell ref="P31:R31"/>
    <mergeCell ref="A29:E29"/>
    <mergeCell ref="A36:J36"/>
    <mergeCell ref="K36:L36"/>
    <mergeCell ref="M36:T36"/>
    <mergeCell ref="V36:Y36"/>
    <mergeCell ref="W34:X34"/>
  </mergeCells>
  <phoneticPr fontId="13"/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提案書表紙</vt:lpstr>
      <vt:lpstr>施業提案書</vt:lpstr>
      <vt:lpstr>（内訳書）_搬出間伐</vt:lpstr>
      <vt:lpstr>（内訳書）_伐捨間伐用</vt:lpstr>
      <vt:lpstr>（内訳書）_皆伐用</vt:lpstr>
      <vt:lpstr>'（内訳書）_皆伐用'!Print_Area</vt:lpstr>
      <vt:lpstr>'（内訳書）_伐捨間伐用'!Print_Area</vt:lpstr>
      <vt:lpstr>'（内訳書）_搬出間伐'!Print_Area</vt:lpstr>
      <vt:lpstr>施業提案書!Print_Area</vt:lpstr>
      <vt:lpstr>提案書表紙!Print_Area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宍粟市</dc:creator>
  <cp:lastModifiedBy>岸根　和弘</cp:lastModifiedBy>
  <cp:lastPrinted>2025-02-05T06:05:37Z</cp:lastPrinted>
  <dcterms:created xsi:type="dcterms:W3CDTF">2009-09-10T01:16:59Z</dcterms:created>
  <dcterms:modified xsi:type="dcterms:W3CDTF">2025-08-12T06:48:52Z</dcterms:modified>
</cp:coreProperties>
</file>