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drawings/drawing2.xml" ContentType="application/vnd.openxmlformats-officedocument.drawing+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drawings/drawing3.xml" ContentType="application/vnd.openxmlformats-officedocument.drawing+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1"/>
  <workbookPr/>
  <mc:AlternateContent xmlns:mc="http://schemas.openxmlformats.org/markup-compatibility/2006">
    <mc:Choice Requires="x15">
      <x15ac:absPath xmlns:x15ac="http://schemas.microsoft.com/office/spreadsheetml/2010/11/ac" url="\\10.96.254.203\部署フォルダ\高年・障害福祉課\04 介護保険係\審査会関係\H31審査会\主治医意見書様式\"/>
    </mc:Choice>
  </mc:AlternateContent>
  <xr:revisionPtr revIDLastSave="0" documentId="13_ncr:1_{26F555F5-26D9-49CF-8F21-82FA9EFD6B5F}" xr6:coauthVersionLast="36" xr6:coauthVersionMax="36" xr10:uidLastSave="{00000000-0000-0000-0000-000000000000}"/>
  <bookViews>
    <workbookView xWindow="0" yWindow="0" windowWidth="19200" windowHeight="11295" activeTab="1" xr2:uid="{00000000-000D-0000-FFFF-FFFF00000000}"/>
  </bookViews>
  <sheets>
    <sheet name="入力シート" sheetId="3" r:id="rId1"/>
    <sheet name="意見書（表）" sheetId="2" r:id="rId2"/>
    <sheet name="意見書（裏）" sheetId="1" r:id="rId3"/>
  </sheets>
  <definedNames>
    <definedName name="_xlnm.Print_Area" localSheetId="1">'意見書（表）'!$A$1:$EN$73</definedName>
    <definedName name="_xlnm.Print_Area" localSheetId="2">'意見書（裏）'!$A$1:$EN$72</definedName>
    <definedName name="内科">入力シート!$H$30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A55" i="1" l="1"/>
  <c r="N41" i="1"/>
  <c r="G160" i="3"/>
  <c r="G158" i="3"/>
  <c r="G148" i="3" l="1"/>
  <c r="G152" i="3" l="1"/>
  <c r="H152" i="3" s="1"/>
  <c r="G154" i="3"/>
  <c r="H154" i="3" s="1"/>
  <c r="G156" i="3"/>
  <c r="H156" i="3" s="1"/>
  <c r="AN55" i="2" l="1"/>
  <c r="AA55" i="2"/>
  <c r="G140" i="3" l="1"/>
  <c r="G141" i="3"/>
  <c r="G142" i="3"/>
  <c r="G143" i="3"/>
  <c r="G144" i="3"/>
  <c r="G145" i="3"/>
  <c r="G146" i="3"/>
  <c r="G147" i="3"/>
  <c r="BX12" i="2" l="1"/>
  <c r="CO12" i="2"/>
  <c r="DL19" i="2"/>
  <c r="CY19" i="2"/>
  <c r="BB30" i="2"/>
  <c r="AN30" i="2"/>
  <c r="AB30" i="2"/>
  <c r="EA69" i="2"/>
  <c r="CN69" i="2"/>
  <c r="N69" i="2"/>
  <c r="D69" i="2"/>
  <c r="D63" i="2"/>
  <c r="O63" i="2"/>
  <c r="X65" i="2"/>
  <c r="X63" i="2"/>
  <c r="AO65" i="2"/>
  <c r="AO63" i="2"/>
  <c r="BF65" i="2"/>
  <c r="BF63" i="2"/>
  <c r="BW63" i="2"/>
  <c r="BW65" i="2"/>
  <c r="CN65" i="2"/>
  <c r="CN63" i="2"/>
  <c r="DE63" i="2"/>
  <c r="DV63" i="2"/>
  <c r="CW59" i="2"/>
  <c r="CW57" i="2"/>
  <c r="CB59" i="2"/>
  <c r="CB57" i="2"/>
  <c r="BK59" i="2"/>
  <c r="BK57" i="2"/>
  <c r="AX59" i="2"/>
  <c r="AX57" i="2"/>
  <c r="CU45" i="2"/>
  <c r="CR43" i="2"/>
  <c r="CR41" i="2"/>
  <c r="BV41" i="2"/>
  <c r="BV43" i="2"/>
  <c r="BF45" i="2"/>
  <c r="AW43" i="2"/>
  <c r="AW41" i="2"/>
  <c r="W45" i="2"/>
  <c r="W43" i="2"/>
  <c r="W41" i="2"/>
  <c r="DQ41" i="2"/>
  <c r="DQ51" i="2"/>
  <c r="DI51" i="2"/>
  <c r="CZ51" i="2"/>
  <c r="CR51" i="2"/>
  <c r="CI51" i="2"/>
  <c r="BZ51" i="2"/>
  <c r="BR51" i="2"/>
  <c r="DZ49" i="2"/>
  <c r="DQ49" i="2"/>
  <c r="DI49" i="2"/>
  <c r="CZ49" i="2"/>
  <c r="CR49" i="2"/>
  <c r="CI49" i="2"/>
  <c r="BZ49" i="2"/>
  <c r="BR49" i="2"/>
  <c r="BF49" i="2"/>
  <c r="BF51" i="2"/>
  <c r="AM105" i="3" l="1"/>
  <c r="AM103" i="3"/>
  <c r="AM101" i="3"/>
  <c r="DP5" i="2" l="1"/>
  <c r="DE5" i="2"/>
  <c r="I161" i="3"/>
  <c r="H161" i="3"/>
  <c r="G161" i="3"/>
  <c r="H158" i="3"/>
  <c r="G150" i="3"/>
  <c r="H150" i="3" s="1"/>
  <c r="H29" i="3"/>
  <c r="G29" i="3"/>
  <c r="E8" i="3"/>
  <c r="AA18" i="2" l="1"/>
  <c r="K9" i="3"/>
  <c r="AM4" i="3"/>
  <c r="CV5" i="2"/>
  <c r="AM52" i="3"/>
  <c r="AM50" i="3"/>
  <c r="AM45" i="3"/>
  <c r="AM44" i="3"/>
  <c r="AM29" i="3"/>
  <c r="AM28" i="3"/>
  <c r="AM27" i="3"/>
  <c r="AM26" i="3"/>
  <c r="AM25" i="3"/>
  <c r="AM24" i="3"/>
  <c r="AM23" i="3"/>
  <c r="AM22" i="3"/>
  <c r="AM21" i="3"/>
  <c r="AM20" i="3"/>
  <c r="AM19" i="3"/>
  <c r="AM18" i="3"/>
  <c r="AM17" i="3"/>
  <c r="AM16" i="3"/>
  <c r="AM15" i="3"/>
  <c r="AM14" i="3"/>
  <c r="AM13" i="3"/>
  <c r="AM12" i="3"/>
  <c r="AM11" i="3"/>
  <c r="AM9" i="3"/>
  <c r="AM8" i="3"/>
  <c r="AM7" i="3"/>
  <c r="AM6" i="3"/>
  <c r="AM5" i="3"/>
  <c r="AM162" i="3"/>
  <c r="AM159" i="3"/>
  <c r="AM157" i="3"/>
  <c r="AM155" i="3"/>
  <c r="AM153" i="3"/>
  <c r="AM151" i="3"/>
  <c r="AM149" i="3"/>
  <c r="AM136" i="3"/>
  <c r="AM135" i="3"/>
  <c r="AM112" i="3"/>
  <c r="AM110" i="3"/>
  <c r="AM99" i="3"/>
  <c r="AM93" i="3"/>
  <c r="AM87" i="3"/>
  <c r="AM85" i="3"/>
  <c r="AM83" i="3"/>
  <c r="AM3" i="3"/>
  <c r="AM161" i="3"/>
  <c r="AM158" i="3"/>
  <c r="AM156" i="3"/>
  <c r="AM154" i="3"/>
  <c r="AM152" i="3"/>
  <c r="AM150" i="3"/>
  <c r="AM139" i="3"/>
  <c r="AM140" i="3"/>
  <c r="AM141" i="3"/>
  <c r="AM142" i="3"/>
  <c r="AM143" i="3"/>
  <c r="AM144" i="3"/>
  <c r="AM145" i="3"/>
  <c r="AM146" i="3"/>
  <c r="AM147" i="3"/>
  <c r="AM148" i="3"/>
  <c r="AM138" i="3"/>
  <c r="AM137" i="3"/>
  <c r="AM114" i="3"/>
  <c r="AM113" i="3"/>
  <c r="AM118" i="3"/>
  <c r="AM119" i="3"/>
  <c r="AM111" i="3"/>
  <c r="AM109" i="3"/>
  <c r="AM108" i="3"/>
  <c r="AM107" i="3"/>
  <c r="AM106" i="3"/>
  <c r="AM104" i="3"/>
  <c r="AM102" i="3"/>
  <c r="AM100" i="3"/>
  <c r="AM98" i="3"/>
  <c r="AM97" i="3"/>
  <c r="AM96" i="3"/>
  <c r="AM95" i="3"/>
  <c r="AM94" i="3"/>
  <c r="AM92" i="3"/>
  <c r="AM91" i="3"/>
  <c r="AM90" i="3"/>
  <c r="AM89" i="3"/>
  <c r="AM88" i="3"/>
  <c r="AM86" i="3"/>
  <c r="AM84" i="3"/>
  <c r="AM70" i="3"/>
  <c r="AM69" i="3"/>
  <c r="AM68" i="3"/>
  <c r="AM67" i="3"/>
  <c r="AM66" i="3"/>
  <c r="AM65" i="3"/>
  <c r="AM51" i="3"/>
  <c r="AM43" i="3"/>
  <c r="CF53" i="1" l="1"/>
  <c r="E10" i="3"/>
  <c r="AM31" i="3" l="1"/>
  <c r="AM35" i="3"/>
  <c r="AM39" i="3"/>
  <c r="AM30" i="3"/>
  <c r="AM40" i="3"/>
  <c r="AM42" i="3"/>
  <c r="AM32" i="3"/>
  <c r="AM36" i="3"/>
  <c r="AM33" i="3"/>
  <c r="AM37" i="3"/>
  <c r="AM41" i="3"/>
  <c r="AM34" i="3"/>
  <c r="AM38" i="3"/>
  <c r="CK5" i="2"/>
  <c r="CG5" i="2"/>
  <c r="CC5" i="2"/>
  <c r="BY5" i="2"/>
  <c r="BU5" i="2"/>
  <c r="BQ5" i="2"/>
  <c r="DT5" i="2"/>
  <c r="DZ4" i="1" s="1"/>
  <c r="DI5" i="2"/>
  <c r="DO4" i="1" s="1"/>
  <c r="DV4" i="1"/>
  <c r="DK4" i="1"/>
  <c r="CY5" i="2"/>
  <c r="DD4" i="1" s="1"/>
  <c r="CZ4" i="1"/>
  <c r="DA67" i="1"/>
  <c r="DH43" i="1"/>
  <c r="CL43" i="1"/>
  <c r="BQ43" i="1"/>
  <c r="CS36" i="1"/>
  <c r="AO36" i="1"/>
  <c r="CS34" i="1"/>
  <c r="AO34" i="1"/>
  <c r="CS31" i="1"/>
  <c r="BJ31" i="1"/>
  <c r="AO31" i="1"/>
  <c r="CS29" i="1"/>
  <c r="BJ29" i="1"/>
  <c r="AO29" i="1"/>
  <c r="CS27" i="1"/>
  <c r="BJ27" i="1"/>
  <c r="AO27" i="1"/>
  <c r="EC23" i="1"/>
  <c r="DV23" i="1"/>
  <c r="DM23" i="1"/>
  <c r="BG23" i="1"/>
  <c r="AY23" i="1"/>
  <c r="AP23" i="1"/>
  <c r="DA21" i="1"/>
  <c r="CR21" i="1"/>
  <c r="BX21" i="1"/>
  <c r="BO21" i="1"/>
  <c r="AU21" i="1"/>
  <c r="AK21" i="1"/>
  <c r="BL19" i="1"/>
  <c r="BD19" i="1"/>
  <c r="AV19" i="1"/>
  <c r="EC17" i="1"/>
  <c r="DU17" i="1"/>
  <c r="DL17" i="1"/>
  <c r="BL17" i="1"/>
  <c r="BD17" i="1"/>
  <c r="AV17" i="1"/>
  <c r="CL15" i="1"/>
  <c r="CB15" i="1"/>
  <c r="BQ15" i="1"/>
  <c r="EC13" i="1"/>
  <c r="DT13" i="1"/>
  <c r="DJ13" i="1"/>
  <c r="BE13" i="1"/>
  <c r="AV13" i="1"/>
  <c r="AK13" i="1"/>
  <c r="EC11" i="1"/>
  <c r="DT11" i="1"/>
  <c r="DJ11" i="1"/>
  <c r="BE11" i="1"/>
  <c r="AV11" i="1"/>
  <c r="AK11" i="1"/>
  <c r="EB8" i="1"/>
  <c r="DS8" i="1"/>
  <c r="DI8" i="1"/>
  <c r="AL8" i="1"/>
  <c r="AC8" i="1"/>
  <c r="D9" i="1"/>
  <c r="A59" i="1"/>
  <c r="AG48" i="1"/>
  <c r="AG53" i="1"/>
  <c r="CT52" i="1"/>
  <c r="AG52" i="1"/>
  <c r="CT51" i="1"/>
  <c r="AG51" i="1"/>
  <c r="T23" i="1"/>
  <c r="G139" i="3"/>
  <c r="G138" i="3"/>
  <c r="DB40" i="1"/>
  <c r="AB37" i="1"/>
  <c r="CR23" i="1"/>
  <c r="Z19" i="1"/>
  <c r="Z17" i="1"/>
  <c r="CT17" i="1"/>
  <c r="AI15" i="1"/>
  <c r="X9" i="1"/>
  <c r="CO13" i="1" l="1"/>
  <c r="D19" i="1"/>
  <c r="Q11" i="1"/>
  <c r="Q15" i="1"/>
  <c r="Q13" i="1"/>
  <c r="BX17" i="1"/>
  <c r="BQ23" i="1"/>
  <c r="CO11" i="1"/>
  <c r="D17" i="1"/>
  <c r="D23" i="1"/>
  <c r="D21" i="1"/>
  <c r="D11" i="1" l="1"/>
  <c r="BX8" i="1"/>
  <c r="BC8" i="1"/>
  <c r="CW69" i="2" l="1"/>
  <c r="AH69" i="2"/>
  <c r="CZ65" i="2"/>
  <c r="A34" i="2"/>
  <c r="BO30" i="2"/>
  <c r="CQ25" i="2"/>
  <c r="CQ27" i="2"/>
  <c r="CQ26" i="2"/>
  <c r="G27" i="2"/>
  <c r="G26" i="2"/>
  <c r="G25" i="2"/>
  <c r="DY22" i="2"/>
  <c r="DL16" i="2"/>
  <c r="CZ16" i="2"/>
  <c r="CN16" i="2"/>
  <c r="DL15" i="2"/>
  <c r="CZ15" i="2"/>
  <c r="CN15" i="2"/>
  <c r="T16" i="2"/>
  <c r="T15" i="2"/>
  <c r="T14" i="2"/>
  <c r="CX10" i="2"/>
  <c r="CL10" i="2"/>
  <c r="BY10" i="2"/>
  <c r="BM9" i="2" l="1"/>
  <c r="BX8" i="2"/>
  <c r="BO8" i="2"/>
  <c r="BE9" i="2"/>
  <c r="AT10" i="2"/>
  <c r="J9" i="3"/>
  <c r="AC10" i="2" s="1"/>
  <c r="I9" i="3"/>
  <c r="R10" i="2" s="1"/>
  <c r="G9" i="3"/>
  <c r="A10" i="2" s="1"/>
  <c r="H9" i="3"/>
  <c r="I10" i="2" s="1"/>
  <c r="O8" i="2"/>
  <c r="A9" i="2"/>
  <c r="CK4" i="1"/>
  <c r="CG4" i="1"/>
  <c r="CC4" i="1"/>
  <c r="BY4" i="1"/>
  <c r="BU4" i="1"/>
  <c r="BQ4" i="1"/>
  <c r="BM4" i="1"/>
  <c r="BI4" i="1"/>
  <c r="CO5" i="2"/>
  <c r="CO4" i="1" s="1"/>
  <c r="BE4" i="1"/>
  <c r="AM5" i="2"/>
  <c r="AQ4" i="1" s="1"/>
  <c r="AI5" i="2"/>
  <c r="AM4" i="1" s="1"/>
  <c r="AE5" i="2"/>
  <c r="AI4" i="1" s="1"/>
  <c r="AA5" i="2"/>
  <c r="AE4" i="1" s="1"/>
  <c r="AQ5" i="2"/>
  <c r="AU4" i="1" s="1"/>
  <c r="W5" i="2"/>
  <c r="AA4" i="1" s="1"/>
</calcChain>
</file>

<file path=xl/sharedStrings.xml><?xml version="1.0" encoding="utf-8"?>
<sst xmlns="http://schemas.openxmlformats.org/spreadsheetml/2006/main" count="640" uniqueCount="457">
  <si>
    <t>主治医意見書　（OCR用）</t>
    <rPh sb="0" eb="3">
      <t>シュジイ</t>
    </rPh>
    <rPh sb="3" eb="6">
      <t>イケンショ</t>
    </rPh>
    <rPh sb="11" eb="12">
      <t>ヨウ</t>
    </rPh>
    <phoneticPr fontId="4"/>
  </si>
  <si>
    <t>保険者番号</t>
    <rPh sb="0" eb="3">
      <t>ホケンシャ</t>
    </rPh>
    <rPh sb="3" eb="5">
      <t>バンゴウ</t>
    </rPh>
    <phoneticPr fontId="4"/>
  </si>
  <si>
    <t>被保険者番号</t>
    <rPh sb="0" eb="4">
      <t>ヒホケンシャ</t>
    </rPh>
    <rPh sb="4" eb="6">
      <t>バンゴウ</t>
    </rPh>
    <phoneticPr fontId="4"/>
  </si>
  <si>
    <t>年</t>
    <rPh sb="0" eb="1">
      <t>ネン</t>
    </rPh>
    <phoneticPr fontId="4"/>
  </si>
  <si>
    <t>月</t>
    <rPh sb="0" eb="1">
      <t>ガツ</t>
    </rPh>
    <phoneticPr fontId="4"/>
  </si>
  <si>
    <t>日　記入</t>
    <rPh sb="0" eb="1">
      <t>ニチ</t>
    </rPh>
    <rPh sb="2" eb="4">
      <t>キニュウ</t>
    </rPh>
    <phoneticPr fontId="4"/>
  </si>
  <si>
    <t>（5）身体の状態</t>
    <rPh sb="3" eb="5">
      <t>シンタイ</t>
    </rPh>
    <rPh sb="6" eb="8">
      <t>ジョウタイ</t>
    </rPh>
    <phoneticPr fontId="4"/>
  </si>
  <si>
    <t>利き腕（</t>
    <rPh sb="0" eb="1">
      <t>キ</t>
    </rPh>
    <rPh sb="2" eb="3">
      <t>ウデ</t>
    </rPh>
    <phoneticPr fontId="4"/>
  </si>
  <si>
    <t>右</t>
    <rPh sb="0" eb="1">
      <t>ミギ</t>
    </rPh>
    <phoneticPr fontId="4"/>
  </si>
  <si>
    <t>左）</t>
    <rPh sb="0" eb="1">
      <t>ヒダリ</t>
    </rPh>
    <phoneticPr fontId="4"/>
  </si>
  <si>
    <t>身長＝</t>
    <rPh sb="0" eb="2">
      <t>シンチョウ</t>
    </rPh>
    <phoneticPr fontId="4"/>
  </si>
  <si>
    <t>㎝</t>
    <phoneticPr fontId="4"/>
  </si>
  <si>
    <t>体重＝</t>
    <rPh sb="0" eb="2">
      <t>タイジュウ</t>
    </rPh>
    <phoneticPr fontId="4"/>
  </si>
  <si>
    <t>㎏（過去6ヶ月の体重の変化</t>
    <rPh sb="2" eb="4">
      <t>カコ</t>
    </rPh>
    <rPh sb="6" eb="7">
      <t>ゲツ</t>
    </rPh>
    <rPh sb="8" eb="10">
      <t>タイジュウ</t>
    </rPh>
    <rPh sb="11" eb="13">
      <t>ヘンカ</t>
    </rPh>
    <phoneticPr fontId="4"/>
  </si>
  <si>
    <t>増加</t>
    <rPh sb="0" eb="2">
      <t>ゾウカ</t>
    </rPh>
    <phoneticPr fontId="4"/>
  </si>
  <si>
    <t>維持</t>
    <rPh sb="0" eb="2">
      <t>イジ</t>
    </rPh>
    <phoneticPr fontId="4"/>
  </si>
  <si>
    <t>減少）</t>
    <rPh sb="0" eb="2">
      <t>ゲンショウ</t>
    </rPh>
    <phoneticPr fontId="4"/>
  </si>
  <si>
    <t>四肢欠損（部位：</t>
    <rPh sb="0" eb="2">
      <t>シシ</t>
    </rPh>
    <rPh sb="2" eb="4">
      <t>ケッソン</t>
    </rPh>
    <rPh sb="5" eb="7">
      <t>ブイ</t>
    </rPh>
    <phoneticPr fontId="4"/>
  </si>
  <si>
    <t>）</t>
    <phoneticPr fontId="4"/>
  </si>
  <si>
    <t>麻痺</t>
    <rPh sb="0" eb="2">
      <t>マヒ</t>
    </rPh>
    <phoneticPr fontId="4"/>
  </si>
  <si>
    <t>右上肢（程度：</t>
    <rPh sb="0" eb="1">
      <t>ミギ</t>
    </rPh>
    <rPh sb="1" eb="3">
      <t>ジョウシ</t>
    </rPh>
    <rPh sb="4" eb="6">
      <t>テイド</t>
    </rPh>
    <phoneticPr fontId="4"/>
  </si>
  <si>
    <t>軽</t>
    <rPh sb="0" eb="1">
      <t>ケイ</t>
    </rPh>
    <phoneticPr fontId="4"/>
  </si>
  <si>
    <t>中</t>
    <rPh sb="0" eb="1">
      <t>チュウ</t>
    </rPh>
    <phoneticPr fontId="4"/>
  </si>
  <si>
    <t>重）</t>
    <rPh sb="0" eb="1">
      <t>ジュウ</t>
    </rPh>
    <phoneticPr fontId="4"/>
  </si>
  <si>
    <t>左上肢（程度：</t>
    <rPh sb="0" eb="1">
      <t>ヒダリ</t>
    </rPh>
    <rPh sb="1" eb="3">
      <t>ジョウシ</t>
    </rPh>
    <rPh sb="4" eb="6">
      <t>テイド</t>
    </rPh>
    <phoneticPr fontId="4"/>
  </si>
  <si>
    <t>右下肢（程度：</t>
    <rPh sb="0" eb="1">
      <t>ミギ</t>
    </rPh>
    <rPh sb="1" eb="3">
      <t>カシ</t>
    </rPh>
    <rPh sb="4" eb="6">
      <t>テイド</t>
    </rPh>
    <phoneticPr fontId="4"/>
  </si>
  <si>
    <t>左下肢（程度：</t>
    <rPh sb="0" eb="1">
      <t>ヒダリ</t>
    </rPh>
    <rPh sb="1" eb="3">
      <t>カシ</t>
    </rPh>
    <rPh sb="4" eb="6">
      <t>テイド</t>
    </rPh>
    <phoneticPr fontId="4"/>
  </si>
  <si>
    <t>その他（部位：</t>
    <rPh sb="2" eb="3">
      <t>タ</t>
    </rPh>
    <rPh sb="4" eb="6">
      <t>ブイ</t>
    </rPh>
    <phoneticPr fontId="4"/>
  </si>
  <si>
    <t>程度：</t>
    <rPh sb="0" eb="2">
      <t>テイド</t>
    </rPh>
    <phoneticPr fontId="4"/>
  </si>
  <si>
    <t>筋力の低下（部位：</t>
    <rPh sb="0" eb="2">
      <t>キンリョク</t>
    </rPh>
    <rPh sb="3" eb="5">
      <t>テイカ</t>
    </rPh>
    <rPh sb="6" eb="8">
      <t>ブイ</t>
    </rPh>
    <phoneticPr fontId="4"/>
  </si>
  <si>
    <t>関節の拘縮（部位：</t>
    <rPh sb="0" eb="2">
      <t>カンセツ</t>
    </rPh>
    <rPh sb="3" eb="5">
      <t>コウシュク</t>
    </rPh>
    <rPh sb="6" eb="8">
      <t>ブイ</t>
    </rPh>
    <phoneticPr fontId="4"/>
  </si>
  <si>
    <t>関節の痛み（部位：</t>
    <rPh sb="0" eb="2">
      <t>カンセツ</t>
    </rPh>
    <rPh sb="3" eb="4">
      <t>イタ</t>
    </rPh>
    <rPh sb="6" eb="8">
      <t>ブイ</t>
    </rPh>
    <phoneticPr fontId="4"/>
  </si>
  <si>
    <t>失調・不随意運動</t>
    <rPh sb="0" eb="2">
      <t>シッチョウ</t>
    </rPh>
    <rPh sb="3" eb="4">
      <t>フ</t>
    </rPh>
    <rPh sb="4" eb="6">
      <t>ズイイ</t>
    </rPh>
    <rPh sb="6" eb="8">
      <t>ウンドウ</t>
    </rPh>
    <phoneticPr fontId="4"/>
  </si>
  <si>
    <t>・上肢</t>
    <rPh sb="1" eb="3">
      <t>ジョウシ</t>
    </rPh>
    <phoneticPr fontId="4"/>
  </si>
  <si>
    <t>左</t>
    <rPh sb="0" eb="1">
      <t>ヒダリ</t>
    </rPh>
    <phoneticPr fontId="4"/>
  </si>
  <si>
    <t>・下肢</t>
    <rPh sb="1" eb="3">
      <t>カシ</t>
    </rPh>
    <phoneticPr fontId="4"/>
  </si>
  <si>
    <t>・体幹</t>
    <rPh sb="1" eb="3">
      <t>タイカン</t>
    </rPh>
    <phoneticPr fontId="4"/>
  </si>
  <si>
    <t>褥瘡（部位：</t>
    <rPh sb="0" eb="2">
      <t>ジョクソウ</t>
    </rPh>
    <rPh sb="3" eb="5">
      <t>ブイ</t>
    </rPh>
    <phoneticPr fontId="4"/>
  </si>
  <si>
    <t>その他の皮膚疾患（部位：</t>
    <rPh sb="2" eb="3">
      <t>タ</t>
    </rPh>
    <rPh sb="4" eb="6">
      <t>ヒフ</t>
    </rPh>
    <rPh sb="6" eb="8">
      <t>シッカン</t>
    </rPh>
    <rPh sb="9" eb="11">
      <t>ブイ</t>
    </rPh>
    <phoneticPr fontId="4"/>
  </si>
  <si>
    <t>4.生活機能とサービスに関する意見</t>
    <rPh sb="2" eb="4">
      <t>セイカツ</t>
    </rPh>
    <rPh sb="4" eb="6">
      <t>キノウ</t>
    </rPh>
    <rPh sb="12" eb="13">
      <t>カン</t>
    </rPh>
    <rPh sb="15" eb="17">
      <t>イケン</t>
    </rPh>
    <phoneticPr fontId="4"/>
  </si>
  <si>
    <t>（1）移動</t>
    <rPh sb="3" eb="5">
      <t>イドウ</t>
    </rPh>
    <phoneticPr fontId="4"/>
  </si>
  <si>
    <t>屋外歩行</t>
    <rPh sb="0" eb="2">
      <t>オクガイ</t>
    </rPh>
    <rPh sb="2" eb="4">
      <t>ホコウ</t>
    </rPh>
    <phoneticPr fontId="4"/>
  </si>
  <si>
    <t>自立</t>
    <rPh sb="0" eb="2">
      <t>ジリツ</t>
    </rPh>
    <phoneticPr fontId="4"/>
  </si>
  <si>
    <t>介護があればしている</t>
    <rPh sb="0" eb="2">
      <t>カイゴ</t>
    </rPh>
    <phoneticPr fontId="4"/>
  </si>
  <si>
    <t>していない</t>
    <phoneticPr fontId="4"/>
  </si>
  <si>
    <t>車いすの使用</t>
    <rPh sb="0" eb="1">
      <t>クルマ</t>
    </rPh>
    <rPh sb="4" eb="6">
      <t>シヨウ</t>
    </rPh>
    <phoneticPr fontId="4"/>
  </si>
  <si>
    <t>用いていない</t>
    <rPh sb="0" eb="1">
      <t>モチ</t>
    </rPh>
    <phoneticPr fontId="4"/>
  </si>
  <si>
    <t>主に自分で操作している</t>
    <rPh sb="0" eb="1">
      <t>オモ</t>
    </rPh>
    <rPh sb="2" eb="4">
      <t>ジブン</t>
    </rPh>
    <rPh sb="5" eb="7">
      <t>ソウサ</t>
    </rPh>
    <phoneticPr fontId="4"/>
  </si>
  <si>
    <t>主に他人が操作している</t>
    <rPh sb="0" eb="1">
      <t>オモ</t>
    </rPh>
    <rPh sb="2" eb="4">
      <t>タニン</t>
    </rPh>
    <rPh sb="5" eb="7">
      <t>ソウサ</t>
    </rPh>
    <phoneticPr fontId="4"/>
  </si>
  <si>
    <t>歩行補助具・装具の使用（複数選択可）</t>
    <rPh sb="0" eb="2">
      <t>ホコウ</t>
    </rPh>
    <rPh sb="2" eb="4">
      <t>ホジョ</t>
    </rPh>
    <rPh sb="4" eb="5">
      <t>グ</t>
    </rPh>
    <rPh sb="6" eb="8">
      <t>ソウグ</t>
    </rPh>
    <rPh sb="9" eb="11">
      <t>シヨウ</t>
    </rPh>
    <rPh sb="12" eb="14">
      <t>フクスウ</t>
    </rPh>
    <rPh sb="14" eb="16">
      <t>センタク</t>
    </rPh>
    <rPh sb="16" eb="17">
      <t>カ</t>
    </rPh>
    <phoneticPr fontId="4"/>
  </si>
  <si>
    <t>屋外で使用</t>
    <rPh sb="0" eb="2">
      <t>オクガイ</t>
    </rPh>
    <rPh sb="3" eb="5">
      <t>シヨウ</t>
    </rPh>
    <phoneticPr fontId="4"/>
  </si>
  <si>
    <t>屋内で使用</t>
    <rPh sb="0" eb="2">
      <t>オクナイ</t>
    </rPh>
    <rPh sb="3" eb="5">
      <t>シヨウ</t>
    </rPh>
    <phoneticPr fontId="4"/>
  </si>
  <si>
    <t>（2）栄養・食生活</t>
    <rPh sb="3" eb="5">
      <t>エイヨウ</t>
    </rPh>
    <rPh sb="6" eb="9">
      <t>ショクセイカツ</t>
    </rPh>
    <phoneticPr fontId="4"/>
  </si>
  <si>
    <t>食事行為</t>
    <rPh sb="0" eb="2">
      <t>ショクジ</t>
    </rPh>
    <rPh sb="2" eb="4">
      <t>コウイ</t>
    </rPh>
    <phoneticPr fontId="4"/>
  </si>
  <si>
    <t>自立ないし何とか自分で食べられる</t>
    <rPh sb="0" eb="2">
      <t>ジリツ</t>
    </rPh>
    <rPh sb="5" eb="6">
      <t>ナン</t>
    </rPh>
    <rPh sb="8" eb="10">
      <t>ジブン</t>
    </rPh>
    <rPh sb="11" eb="12">
      <t>タ</t>
    </rPh>
    <phoneticPr fontId="4"/>
  </si>
  <si>
    <t>全面介助</t>
    <rPh sb="0" eb="2">
      <t>ゼンメン</t>
    </rPh>
    <rPh sb="2" eb="4">
      <t>カイジョ</t>
    </rPh>
    <phoneticPr fontId="4"/>
  </si>
  <si>
    <t>現在の栄養状態</t>
    <rPh sb="0" eb="2">
      <t>ゲンザイ</t>
    </rPh>
    <rPh sb="3" eb="5">
      <t>エイヨウ</t>
    </rPh>
    <rPh sb="5" eb="7">
      <t>ジョウタイ</t>
    </rPh>
    <phoneticPr fontId="4"/>
  </si>
  <si>
    <t>良好</t>
    <rPh sb="0" eb="2">
      <t>リョウコウ</t>
    </rPh>
    <phoneticPr fontId="4"/>
  </si>
  <si>
    <t>不良</t>
    <rPh sb="0" eb="2">
      <t>フリョウ</t>
    </rPh>
    <phoneticPr fontId="4"/>
  </si>
  <si>
    <t>→　栄養・食生活上の留意点（</t>
    <rPh sb="2" eb="4">
      <t>エイヨウ</t>
    </rPh>
    <rPh sb="5" eb="8">
      <t>ショクセイカツ</t>
    </rPh>
    <rPh sb="8" eb="9">
      <t>ジョウ</t>
    </rPh>
    <rPh sb="10" eb="13">
      <t>リュウイテン</t>
    </rPh>
    <phoneticPr fontId="4"/>
  </si>
  <si>
    <t>）</t>
    <phoneticPr fontId="4"/>
  </si>
  <si>
    <r>
      <t>（3）現在あるかまたは今後発生の</t>
    </r>
    <r>
      <rPr>
        <b/>
        <u/>
        <sz val="9"/>
        <rFont val="ＭＳ Ｐゴシック"/>
        <family val="3"/>
        <charset val="128"/>
      </rPr>
      <t>可能性の</t>
    </r>
    <r>
      <rPr>
        <b/>
        <sz val="9"/>
        <rFont val="ＭＳ Ｐゴシック"/>
        <family val="3"/>
        <charset val="128"/>
      </rPr>
      <t>高い状態とその対処方針</t>
    </r>
    <rPh sb="3" eb="5">
      <t>ゲンザイ</t>
    </rPh>
    <rPh sb="11" eb="13">
      <t>コンゴ</t>
    </rPh>
    <rPh sb="13" eb="15">
      <t>ハッセイ</t>
    </rPh>
    <rPh sb="16" eb="19">
      <t>カノウセイ</t>
    </rPh>
    <rPh sb="20" eb="21">
      <t>タカ</t>
    </rPh>
    <rPh sb="22" eb="24">
      <t>ジョウタイ</t>
    </rPh>
    <rPh sb="27" eb="29">
      <t>タイショ</t>
    </rPh>
    <rPh sb="29" eb="31">
      <t>ホウシン</t>
    </rPh>
    <phoneticPr fontId="4"/>
  </si>
  <si>
    <t>尿失禁</t>
    <rPh sb="0" eb="3">
      <t>ニョウシッキン</t>
    </rPh>
    <phoneticPr fontId="4"/>
  </si>
  <si>
    <t>転倒・骨折</t>
    <rPh sb="0" eb="2">
      <t>テントウ</t>
    </rPh>
    <rPh sb="3" eb="5">
      <t>コッセツ</t>
    </rPh>
    <phoneticPr fontId="4"/>
  </si>
  <si>
    <t>移動能力の低下</t>
    <rPh sb="0" eb="2">
      <t>イドウ</t>
    </rPh>
    <rPh sb="2" eb="4">
      <t>ノウリョク</t>
    </rPh>
    <rPh sb="5" eb="7">
      <t>テイカ</t>
    </rPh>
    <phoneticPr fontId="4"/>
  </si>
  <si>
    <t>褥瘡</t>
    <rPh sb="0" eb="2">
      <t>ジョクソウ</t>
    </rPh>
    <phoneticPr fontId="4"/>
  </si>
  <si>
    <t>心肺機能の低下</t>
    <rPh sb="0" eb="2">
      <t>シンパイ</t>
    </rPh>
    <rPh sb="2" eb="4">
      <t>キノウ</t>
    </rPh>
    <rPh sb="4" eb="6">
      <t>シンキノウ</t>
    </rPh>
    <rPh sb="5" eb="7">
      <t>テイカ</t>
    </rPh>
    <phoneticPr fontId="4"/>
  </si>
  <si>
    <t>閉じこもり</t>
    <rPh sb="0" eb="1">
      <t>ト</t>
    </rPh>
    <phoneticPr fontId="4"/>
  </si>
  <si>
    <t>意欲低下</t>
    <rPh sb="0" eb="2">
      <t>イヨク</t>
    </rPh>
    <rPh sb="2" eb="4">
      <t>テイカ</t>
    </rPh>
    <phoneticPr fontId="4"/>
  </si>
  <si>
    <t>徘徊</t>
    <rPh sb="0" eb="2">
      <t>ハイカイ</t>
    </rPh>
    <phoneticPr fontId="4"/>
  </si>
  <si>
    <t>低栄養</t>
    <rPh sb="0" eb="1">
      <t>テイ</t>
    </rPh>
    <rPh sb="1" eb="3">
      <t>エイヨウ</t>
    </rPh>
    <phoneticPr fontId="4"/>
  </si>
  <si>
    <t>摂食・嚥下機能低下</t>
    <rPh sb="0" eb="2">
      <t>セッショク</t>
    </rPh>
    <rPh sb="3" eb="5">
      <t>エンゲ</t>
    </rPh>
    <rPh sb="5" eb="7">
      <t>キノウ</t>
    </rPh>
    <rPh sb="7" eb="9">
      <t>テイカ</t>
    </rPh>
    <phoneticPr fontId="4"/>
  </si>
  <si>
    <t>脱水</t>
    <rPh sb="0" eb="2">
      <t>ダッスイ</t>
    </rPh>
    <phoneticPr fontId="4"/>
  </si>
  <si>
    <t>易感染性</t>
    <rPh sb="0" eb="1">
      <t>エキ</t>
    </rPh>
    <rPh sb="3" eb="4">
      <t>セイ</t>
    </rPh>
    <phoneticPr fontId="4"/>
  </si>
  <si>
    <t>がん等による疼痛</t>
    <rPh sb="2" eb="3">
      <t>トウ</t>
    </rPh>
    <rPh sb="6" eb="8">
      <t>トウツウ</t>
    </rPh>
    <phoneticPr fontId="4"/>
  </si>
  <si>
    <t>その他（</t>
    <rPh sb="2" eb="3">
      <t>タ</t>
    </rPh>
    <phoneticPr fontId="4"/>
  </si>
  <si>
    <t>）</t>
    <phoneticPr fontId="4"/>
  </si>
  <si>
    <t>→対処方針（</t>
    <rPh sb="1" eb="3">
      <t>タイショ</t>
    </rPh>
    <rPh sb="3" eb="5">
      <t>ホウシン</t>
    </rPh>
    <phoneticPr fontId="4"/>
  </si>
  <si>
    <t>）</t>
    <phoneticPr fontId="4"/>
  </si>
  <si>
    <t>（4）サービス利用による生活機能の維持・改善の見通し</t>
    <rPh sb="7" eb="9">
      <t>リヨウ</t>
    </rPh>
    <rPh sb="12" eb="14">
      <t>セイカツ</t>
    </rPh>
    <rPh sb="14" eb="16">
      <t>キノウ</t>
    </rPh>
    <rPh sb="17" eb="19">
      <t>イジ</t>
    </rPh>
    <rPh sb="20" eb="22">
      <t>カイゼン</t>
    </rPh>
    <rPh sb="23" eb="25">
      <t>ミトオ</t>
    </rPh>
    <phoneticPr fontId="4"/>
  </si>
  <si>
    <t>期待できる</t>
    <rPh sb="0" eb="2">
      <t>キタイ</t>
    </rPh>
    <phoneticPr fontId="4"/>
  </si>
  <si>
    <t>期待できない</t>
    <rPh sb="0" eb="2">
      <t>キタイ</t>
    </rPh>
    <phoneticPr fontId="4"/>
  </si>
  <si>
    <t>不明</t>
    <rPh sb="0" eb="2">
      <t>フメイ</t>
    </rPh>
    <phoneticPr fontId="4"/>
  </si>
  <si>
    <t>（5）医学的管理の必要性（特に必要性の高いものには下線を引いてください。予防給付により提供されるサービスを含みます。）</t>
    <rPh sb="3" eb="6">
      <t>イガクテキ</t>
    </rPh>
    <rPh sb="6" eb="8">
      <t>カンリ</t>
    </rPh>
    <rPh sb="9" eb="12">
      <t>ヒツヨウセイ</t>
    </rPh>
    <rPh sb="13" eb="14">
      <t>トク</t>
    </rPh>
    <rPh sb="15" eb="18">
      <t>ヒツヨウセイ</t>
    </rPh>
    <rPh sb="19" eb="20">
      <t>タカ</t>
    </rPh>
    <rPh sb="25" eb="27">
      <t>カセン</t>
    </rPh>
    <rPh sb="28" eb="29">
      <t>ヒ</t>
    </rPh>
    <rPh sb="36" eb="38">
      <t>ヨボウ</t>
    </rPh>
    <rPh sb="38" eb="40">
      <t>キュウフ</t>
    </rPh>
    <rPh sb="43" eb="45">
      <t>テイキョウ</t>
    </rPh>
    <rPh sb="53" eb="54">
      <t>フク</t>
    </rPh>
    <phoneticPr fontId="4"/>
  </si>
  <si>
    <t>訪問診療</t>
    <rPh sb="0" eb="2">
      <t>ホウモン</t>
    </rPh>
    <rPh sb="2" eb="4">
      <t>シンリョウ</t>
    </rPh>
    <phoneticPr fontId="4"/>
  </si>
  <si>
    <t>訪問看護</t>
    <rPh sb="0" eb="2">
      <t>ホウモン</t>
    </rPh>
    <rPh sb="2" eb="4">
      <t>カンゴ</t>
    </rPh>
    <phoneticPr fontId="4"/>
  </si>
  <si>
    <t>訪問歯科診療</t>
    <rPh sb="0" eb="2">
      <t>ホウモン</t>
    </rPh>
    <rPh sb="2" eb="4">
      <t>シカ</t>
    </rPh>
    <rPh sb="4" eb="6">
      <t>シンリョウ</t>
    </rPh>
    <phoneticPr fontId="4"/>
  </si>
  <si>
    <t>訪問薬剤管理指導</t>
    <rPh sb="0" eb="2">
      <t>ホウモン</t>
    </rPh>
    <rPh sb="2" eb="4">
      <t>ヤクザイ</t>
    </rPh>
    <rPh sb="4" eb="6">
      <t>カンリ</t>
    </rPh>
    <rPh sb="6" eb="8">
      <t>シドウ</t>
    </rPh>
    <phoneticPr fontId="4"/>
  </si>
  <si>
    <t>訪問リハビリテーション</t>
    <rPh sb="0" eb="2">
      <t>ホウモン</t>
    </rPh>
    <phoneticPr fontId="4"/>
  </si>
  <si>
    <t>短期入所療養介護</t>
    <rPh sb="0" eb="2">
      <t>タンキ</t>
    </rPh>
    <rPh sb="2" eb="4">
      <t>ニュウショ</t>
    </rPh>
    <rPh sb="4" eb="6">
      <t>リョウヨウ</t>
    </rPh>
    <rPh sb="6" eb="8">
      <t>カイゴ</t>
    </rPh>
    <phoneticPr fontId="4"/>
  </si>
  <si>
    <t>訪問歯科衛生指導</t>
    <rPh sb="0" eb="2">
      <t>ホウモン</t>
    </rPh>
    <rPh sb="2" eb="4">
      <t>シカ</t>
    </rPh>
    <rPh sb="4" eb="6">
      <t>エイセイ</t>
    </rPh>
    <rPh sb="6" eb="8">
      <t>シドウ</t>
    </rPh>
    <phoneticPr fontId="4"/>
  </si>
  <si>
    <t>訪問栄養食事指導</t>
    <rPh sb="0" eb="2">
      <t>ホウモン</t>
    </rPh>
    <rPh sb="2" eb="4">
      <t>エイヨウ</t>
    </rPh>
    <rPh sb="4" eb="6">
      <t>ショクジ</t>
    </rPh>
    <rPh sb="6" eb="8">
      <t>シドウ</t>
    </rPh>
    <phoneticPr fontId="4"/>
  </si>
  <si>
    <t>通所リハビリテーション</t>
    <rPh sb="0" eb="2">
      <t>ツウショ</t>
    </rPh>
    <phoneticPr fontId="4"/>
  </si>
  <si>
    <t>その他の医療系サービス</t>
    <rPh sb="2" eb="3">
      <t>タ</t>
    </rPh>
    <rPh sb="4" eb="6">
      <t>イリョウ</t>
    </rPh>
    <rPh sb="6" eb="7">
      <t>ケイ</t>
    </rPh>
    <phoneticPr fontId="4"/>
  </si>
  <si>
    <t>（</t>
    <phoneticPr fontId="4"/>
  </si>
  <si>
    <t>）</t>
    <phoneticPr fontId="4"/>
  </si>
  <si>
    <t>（6）サービス提供時における医学的観点からの留意事項</t>
    <rPh sb="7" eb="9">
      <t>テイキョウ</t>
    </rPh>
    <rPh sb="9" eb="10">
      <t>ジ</t>
    </rPh>
    <rPh sb="14" eb="17">
      <t>イガクテキ</t>
    </rPh>
    <rPh sb="17" eb="19">
      <t>カンテン</t>
    </rPh>
    <rPh sb="22" eb="24">
      <t>リュウイ</t>
    </rPh>
    <rPh sb="24" eb="26">
      <t>ジコウ</t>
    </rPh>
    <phoneticPr fontId="4"/>
  </si>
  <si>
    <t>・血圧</t>
    <rPh sb="1" eb="3">
      <t>ケツアツ</t>
    </rPh>
    <phoneticPr fontId="4"/>
  </si>
  <si>
    <t>特に
なし</t>
    <rPh sb="0" eb="1">
      <t>トク</t>
    </rPh>
    <phoneticPr fontId="4"/>
  </si>
  <si>
    <t>あり（</t>
    <phoneticPr fontId="4"/>
  </si>
  <si>
    <t>・移動</t>
    <rPh sb="1" eb="3">
      <t>イドウ</t>
    </rPh>
    <phoneticPr fontId="4"/>
  </si>
  <si>
    <t>・摂食</t>
    <rPh sb="1" eb="3">
      <t>セッショク</t>
    </rPh>
    <phoneticPr fontId="4"/>
  </si>
  <si>
    <t>あり（</t>
    <phoneticPr fontId="4"/>
  </si>
  <si>
    <t>・運動</t>
    <rPh sb="1" eb="3">
      <t>ウンドウ</t>
    </rPh>
    <phoneticPr fontId="4"/>
  </si>
  <si>
    <t>）</t>
    <phoneticPr fontId="4"/>
  </si>
  <si>
    <t>・嚥下</t>
    <rPh sb="1" eb="3">
      <t>エンゲ</t>
    </rPh>
    <phoneticPr fontId="4"/>
  </si>
  <si>
    <t>あり（</t>
    <phoneticPr fontId="4"/>
  </si>
  <si>
    <t>・その他</t>
    <rPh sb="3" eb="4">
      <t>タ</t>
    </rPh>
    <phoneticPr fontId="4"/>
  </si>
  <si>
    <t>（7）感染症の有無（有の場合は具体的に記入して下さい）</t>
    <rPh sb="3" eb="6">
      <t>カンセンショウ</t>
    </rPh>
    <rPh sb="7" eb="9">
      <t>ウム</t>
    </rPh>
    <rPh sb="10" eb="11">
      <t>アリ</t>
    </rPh>
    <rPh sb="12" eb="14">
      <t>バアイ</t>
    </rPh>
    <rPh sb="15" eb="18">
      <t>グタイテキ</t>
    </rPh>
    <rPh sb="19" eb="21">
      <t>キニュウ</t>
    </rPh>
    <rPh sb="23" eb="24">
      <t>クダ</t>
    </rPh>
    <phoneticPr fontId="4"/>
  </si>
  <si>
    <t>無</t>
    <rPh sb="0" eb="1">
      <t>ナ</t>
    </rPh>
    <phoneticPr fontId="4"/>
  </si>
  <si>
    <t>有（</t>
    <rPh sb="0" eb="1">
      <t>ア</t>
    </rPh>
    <phoneticPr fontId="4"/>
  </si>
  <si>
    <t>）</t>
    <phoneticPr fontId="4"/>
  </si>
  <si>
    <t>5.特記すべき事項</t>
    <rPh sb="2" eb="4">
      <t>トッキ</t>
    </rPh>
    <rPh sb="7" eb="9">
      <t>ジコウ</t>
    </rPh>
    <phoneticPr fontId="4"/>
  </si>
  <si>
    <t>要介護認定及び介護サービス計画作成時に必要な医学的なご意見等を記載して下さい。なお、専門医等に別途意見を求め</t>
    <rPh sb="0" eb="1">
      <t>ヨウ</t>
    </rPh>
    <rPh sb="1" eb="3">
      <t>カイゴ</t>
    </rPh>
    <rPh sb="3" eb="5">
      <t>ニンテイ</t>
    </rPh>
    <rPh sb="5" eb="6">
      <t>オヨ</t>
    </rPh>
    <rPh sb="7" eb="9">
      <t>カイゴ</t>
    </rPh>
    <rPh sb="13" eb="15">
      <t>ケイカク</t>
    </rPh>
    <rPh sb="15" eb="17">
      <t>サクセイ</t>
    </rPh>
    <rPh sb="17" eb="18">
      <t>ジ</t>
    </rPh>
    <rPh sb="19" eb="21">
      <t>ヒツヨウ</t>
    </rPh>
    <rPh sb="22" eb="25">
      <t>イガクテキ</t>
    </rPh>
    <rPh sb="27" eb="29">
      <t>イケン</t>
    </rPh>
    <rPh sb="29" eb="30">
      <t>トウ</t>
    </rPh>
    <rPh sb="31" eb="33">
      <t>キサイ</t>
    </rPh>
    <rPh sb="35" eb="36">
      <t>クダ</t>
    </rPh>
    <rPh sb="42" eb="44">
      <t>センモン</t>
    </rPh>
    <rPh sb="44" eb="45">
      <t>イ</t>
    </rPh>
    <rPh sb="45" eb="46">
      <t>トウ</t>
    </rPh>
    <rPh sb="47" eb="49">
      <t>ベット</t>
    </rPh>
    <rPh sb="49" eb="51">
      <t>イケン</t>
    </rPh>
    <rPh sb="52" eb="53">
      <t>モト</t>
    </rPh>
    <phoneticPr fontId="4"/>
  </si>
  <si>
    <t>た場合はその内容、結果も記載してください。（情報提供書や身体障害者申請診断書の写し等を添付していただいても結構です。）</t>
    <rPh sb="1" eb="3">
      <t>バアイ</t>
    </rPh>
    <rPh sb="6" eb="8">
      <t>ナイヨウ</t>
    </rPh>
    <rPh sb="9" eb="11">
      <t>ケッカ</t>
    </rPh>
    <rPh sb="12" eb="14">
      <t>キサイ</t>
    </rPh>
    <rPh sb="22" eb="24">
      <t>ジョウホウ</t>
    </rPh>
    <rPh sb="24" eb="26">
      <t>テイキョウ</t>
    </rPh>
    <rPh sb="26" eb="27">
      <t>ショ</t>
    </rPh>
    <rPh sb="28" eb="30">
      <t>シンタイ</t>
    </rPh>
    <rPh sb="30" eb="33">
      <t>ショウガイシャ</t>
    </rPh>
    <rPh sb="33" eb="35">
      <t>シンセイ</t>
    </rPh>
    <rPh sb="35" eb="38">
      <t>シンダンショ</t>
    </rPh>
    <rPh sb="39" eb="40">
      <t>ウツ</t>
    </rPh>
    <rPh sb="41" eb="42">
      <t>トウ</t>
    </rPh>
    <rPh sb="43" eb="45">
      <t>テンプ</t>
    </rPh>
    <rPh sb="53" eb="55">
      <t>ケッコウ</t>
    </rPh>
    <phoneticPr fontId="4"/>
  </si>
  <si>
    <t>認定結果情報の送付を希望する</t>
    <phoneticPr fontId="4"/>
  </si>
  <si>
    <t>月</t>
    <rPh sb="0" eb="1">
      <t>ツキ</t>
    </rPh>
    <phoneticPr fontId="4"/>
  </si>
  <si>
    <t>（ふりがな）</t>
    <phoneticPr fontId="4"/>
  </si>
  <si>
    <t>性別</t>
    <rPh sb="0" eb="2">
      <t>セイベツ</t>
    </rPh>
    <phoneticPr fontId="4"/>
  </si>
  <si>
    <t>〒</t>
    <phoneticPr fontId="4"/>
  </si>
  <si>
    <t>-</t>
    <phoneticPr fontId="4"/>
  </si>
  <si>
    <t>日</t>
    <rPh sb="0" eb="1">
      <t>ニチ</t>
    </rPh>
    <phoneticPr fontId="4"/>
  </si>
  <si>
    <t>生</t>
    <rPh sb="0" eb="1">
      <t>ウ</t>
    </rPh>
    <phoneticPr fontId="4"/>
  </si>
  <si>
    <t>（</t>
    <phoneticPr fontId="4"/>
  </si>
  <si>
    <t>歳）</t>
    <rPh sb="0" eb="1">
      <t>サイ</t>
    </rPh>
    <phoneticPr fontId="4"/>
  </si>
  <si>
    <t>連絡先</t>
    <rPh sb="0" eb="3">
      <t>レンラクサキ</t>
    </rPh>
    <phoneticPr fontId="4"/>
  </si>
  <si>
    <t>（</t>
    <phoneticPr fontId="4"/>
  </si>
  <si>
    <t>）</t>
    <phoneticPr fontId="4"/>
  </si>
  <si>
    <t>上記の申請者に関する意見は以下の通りです。
主治医として、本意見書が介護サービス計画作成等に利用されることに</t>
    <rPh sb="0" eb="2">
      <t>ジョウキ</t>
    </rPh>
    <rPh sb="3" eb="6">
      <t>シンセイシャ</t>
    </rPh>
    <rPh sb="7" eb="8">
      <t>カン</t>
    </rPh>
    <rPh sb="10" eb="12">
      <t>イケン</t>
    </rPh>
    <rPh sb="13" eb="15">
      <t>イカ</t>
    </rPh>
    <rPh sb="16" eb="17">
      <t>トオ</t>
    </rPh>
    <rPh sb="22" eb="25">
      <t>シュジイ</t>
    </rPh>
    <rPh sb="29" eb="30">
      <t>ホン</t>
    </rPh>
    <rPh sb="30" eb="33">
      <t>イケンショ</t>
    </rPh>
    <rPh sb="34" eb="36">
      <t>カイゴ</t>
    </rPh>
    <rPh sb="40" eb="42">
      <t>ケイカク</t>
    </rPh>
    <rPh sb="42" eb="44">
      <t>サクセイ</t>
    </rPh>
    <rPh sb="44" eb="45">
      <t>トウ</t>
    </rPh>
    <rPh sb="46" eb="48">
      <t>リヨウ</t>
    </rPh>
    <phoneticPr fontId="4"/>
  </si>
  <si>
    <t>同意する</t>
    <rPh sb="0" eb="2">
      <t>ドウイ</t>
    </rPh>
    <phoneticPr fontId="4"/>
  </si>
  <si>
    <t>同意しない</t>
    <rPh sb="0" eb="2">
      <t>ドウイ</t>
    </rPh>
    <phoneticPr fontId="4"/>
  </si>
  <si>
    <t>医師氏名（自署）</t>
    <rPh sb="0" eb="2">
      <t>イシ</t>
    </rPh>
    <rPh sb="2" eb="4">
      <t>シメイ</t>
    </rPh>
    <rPh sb="5" eb="7">
      <t>ジショ</t>
    </rPh>
    <phoneticPr fontId="4"/>
  </si>
  <si>
    <t>医療機関名</t>
    <rPh sb="0" eb="2">
      <t>イリョウ</t>
    </rPh>
    <rPh sb="2" eb="4">
      <t>キカン</t>
    </rPh>
    <rPh sb="4" eb="5">
      <t>メイ</t>
    </rPh>
    <phoneticPr fontId="4"/>
  </si>
  <si>
    <t>電話</t>
    <rPh sb="0" eb="2">
      <t>デンワ</t>
    </rPh>
    <phoneticPr fontId="4"/>
  </si>
  <si>
    <t>（</t>
    <phoneticPr fontId="4"/>
  </si>
  <si>
    <t>）</t>
    <phoneticPr fontId="4"/>
  </si>
  <si>
    <t>医療機関所在地</t>
    <rPh sb="0" eb="2">
      <t>イリョウ</t>
    </rPh>
    <rPh sb="2" eb="4">
      <t>キカン</t>
    </rPh>
    <rPh sb="4" eb="7">
      <t>ショザイチ</t>
    </rPh>
    <phoneticPr fontId="4"/>
  </si>
  <si>
    <t>ＦＡＸ</t>
    <phoneticPr fontId="4"/>
  </si>
  <si>
    <t>（</t>
    <phoneticPr fontId="4"/>
  </si>
  <si>
    <t>（1）最終診察日</t>
    <rPh sb="3" eb="5">
      <t>サイシュウ</t>
    </rPh>
    <rPh sb="5" eb="8">
      <t>シンサツビ</t>
    </rPh>
    <phoneticPr fontId="4"/>
  </si>
  <si>
    <t>（2）意見書作成回数</t>
    <rPh sb="3" eb="6">
      <t>イケンショ</t>
    </rPh>
    <rPh sb="6" eb="8">
      <t>サクセイ</t>
    </rPh>
    <rPh sb="8" eb="10">
      <t>カイスウ</t>
    </rPh>
    <phoneticPr fontId="4"/>
  </si>
  <si>
    <t>初回</t>
    <rPh sb="0" eb="2">
      <t>ショカイ</t>
    </rPh>
    <phoneticPr fontId="4"/>
  </si>
  <si>
    <t>２回目以上</t>
    <rPh sb="1" eb="3">
      <t>カイメ</t>
    </rPh>
    <rPh sb="3" eb="5">
      <t>イジョウ</t>
    </rPh>
    <phoneticPr fontId="4"/>
  </si>
  <si>
    <t>（3）他科受診の有無</t>
    <rPh sb="3" eb="4">
      <t>タ</t>
    </rPh>
    <rPh sb="4" eb="5">
      <t>カ</t>
    </rPh>
    <rPh sb="5" eb="7">
      <t>ジュシン</t>
    </rPh>
    <rPh sb="8" eb="10">
      <t>ウム</t>
    </rPh>
    <phoneticPr fontId="4"/>
  </si>
  <si>
    <t>有</t>
    <rPh sb="0" eb="1">
      <t>ユウ</t>
    </rPh>
    <phoneticPr fontId="4"/>
  </si>
  <si>
    <t>無　　　　　→　（有の場合）</t>
    <rPh sb="0" eb="1">
      <t>ナ</t>
    </rPh>
    <rPh sb="9" eb="10">
      <t>アリ</t>
    </rPh>
    <rPh sb="11" eb="13">
      <t>バアイ</t>
    </rPh>
    <phoneticPr fontId="4"/>
  </si>
  <si>
    <t>内科</t>
    <rPh sb="0" eb="2">
      <t>ナイカ</t>
    </rPh>
    <phoneticPr fontId="4"/>
  </si>
  <si>
    <t>精神科</t>
    <rPh sb="0" eb="3">
      <t>セイシンカ</t>
    </rPh>
    <phoneticPr fontId="4"/>
  </si>
  <si>
    <t>外科</t>
    <rPh sb="0" eb="2">
      <t>ゲカ</t>
    </rPh>
    <phoneticPr fontId="4"/>
  </si>
  <si>
    <t>整形外科</t>
    <rPh sb="0" eb="2">
      <t>セイケイ</t>
    </rPh>
    <rPh sb="2" eb="4">
      <t>ゲカ</t>
    </rPh>
    <phoneticPr fontId="4"/>
  </si>
  <si>
    <t>脳神経外科</t>
    <rPh sb="0" eb="3">
      <t>ノウシンケイ</t>
    </rPh>
    <rPh sb="3" eb="5">
      <t>ゲカ</t>
    </rPh>
    <phoneticPr fontId="4"/>
  </si>
  <si>
    <t>皮膚科</t>
    <rPh sb="0" eb="3">
      <t>ヒフカ</t>
    </rPh>
    <phoneticPr fontId="4"/>
  </si>
  <si>
    <t>泌尿器科</t>
    <rPh sb="0" eb="4">
      <t>ヒニョウキカ</t>
    </rPh>
    <phoneticPr fontId="4"/>
  </si>
  <si>
    <t>婦人科</t>
    <rPh sb="0" eb="3">
      <t>フジンカ</t>
    </rPh>
    <phoneticPr fontId="4"/>
  </si>
  <si>
    <t>眼科</t>
    <rPh sb="0" eb="2">
      <t>ガンカ</t>
    </rPh>
    <phoneticPr fontId="4"/>
  </si>
  <si>
    <t>耳鼻
咽喉科</t>
    <rPh sb="0" eb="2">
      <t>ジビ</t>
    </rPh>
    <rPh sb="3" eb="5">
      <t>インコウ</t>
    </rPh>
    <rPh sb="5" eb="6">
      <t>カ</t>
    </rPh>
    <phoneticPr fontId="4"/>
  </si>
  <si>
    <t>リハビリテ
ーション科</t>
    <rPh sb="10" eb="11">
      <t>カ</t>
    </rPh>
    <phoneticPr fontId="4"/>
  </si>
  <si>
    <t>歯科</t>
    <rPh sb="0" eb="2">
      <t>シカ</t>
    </rPh>
    <phoneticPr fontId="4"/>
  </si>
  <si>
    <t>）</t>
    <phoneticPr fontId="4"/>
  </si>
  <si>
    <t>1.傷病に関する意見</t>
    <rPh sb="2" eb="4">
      <t>ショウビョウ</t>
    </rPh>
    <rPh sb="5" eb="6">
      <t>カン</t>
    </rPh>
    <rPh sb="8" eb="10">
      <t>イケン</t>
    </rPh>
    <phoneticPr fontId="4"/>
  </si>
  <si>
    <t>発症年月日</t>
    <rPh sb="0" eb="2">
      <t>ハッショウ</t>
    </rPh>
    <rPh sb="2" eb="5">
      <t>ネンガッピ</t>
    </rPh>
    <phoneticPr fontId="4"/>
  </si>
  <si>
    <t>（</t>
    <phoneticPr fontId="4"/>
  </si>
  <si>
    <t>）頃</t>
    <rPh sb="1" eb="2">
      <t>コロ</t>
    </rPh>
    <phoneticPr fontId="4"/>
  </si>
  <si>
    <t>（</t>
    <phoneticPr fontId="4"/>
  </si>
  <si>
    <t>（2）症状としての
　　安定性</t>
    <rPh sb="3" eb="5">
      <t>ショウジョウ</t>
    </rPh>
    <rPh sb="12" eb="14">
      <t>アンテイ</t>
    </rPh>
    <rPh sb="14" eb="15">
      <t>セイ</t>
    </rPh>
    <phoneticPr fontId="4"/>
  </si>
  <si>
    <t>（「不安定」とした場合、具体的な状況を記入）</t>
    <rPh sb="2" eb="5">
      <t>フアンテイ</t>
    </rPh>
    <rPh sb="9" eb="11">
      <t>バアイ</t>
    </rPh>
    <rPh sb="12" eb="15">
      <t>グタイテキ</t>
    </rPh>
    <rPh sb="16" eb="18">
      <t>ジョウキョウ</t>
    </rPh>
    <rPh sb="19" eb="21">
      <t>キニュウ</t>
    </rPh>
    <phoneticPr fontId="4"/>
  </si>
  <si>
    <t>安定</t>
    <rPh sb="0" eb="2">
      <t>アンテイ</t>
    </rPh>
    <phoneticPr fontId="4"/>
  </si>
  <si>
    <t>不安定</t>
    <rPh sb="0" eb="3">
      <t>フアンテイ</t>
    </rPh>
    <phoneticPr fontId="4"/>
  </si>
  <si>
    <t>（3）生活機能低下の直接の原因となっている傷病または特定疾病の経過及び投薬内容を含む治療内容</t>
    <rPh sb="3" eb="5">
      <t>セイカツ</t>
    </rPh>
    <rPh sb="5" eb="7">
      <t>キノウ</t>
    </rPh>
    <rPh sb="7" eb="9">
      <t>テイカ</t>
    </rPh>
    <rPh sb="10" eb="12">
      <t>チョクセツ</t>
    </rPh>
    <rPh sb="13" eb="15">
      <t>ゲンイン</t>
    </rPh>
    <rPh sb="21" eb="23">
      <t>ショウビョウ</t>
    </rPh>
    <rPh sb="26" eb="28">
      <t>トクテイ</t>
    </rPh>
    <rPh sb="28" eb="30">
      <t>シッペイ</t>
    </rPh>
    <rPh sb="31" eb="33">
      <t>ケイカ</t>
    </rPh>
    <rPh sb="33" eb="34">
      <t>オヨ</t>
    </rPh>
    <rPh sb="35" eb="37">
      <t>トウヤク</t>
    </rPh>
    <rPh sb="37" eb="39">
      <t>ナイヨウ</t>
    </rPh>
    <rPh sb="40" eb="41">
      <t>フク</t>
    </rPh>
    <rPh sb="42" eb="44">
      <t>チリョウ</t>
    </rPh>
    <rPh sb="44" eb="46">
      <t>ナイヨウ</t>
    </rPh>
    <phoneticPr fontId="4"/>
  </si>
  <si>
    <t>2.特別な医療（過去14日間以内に受けた医療のすべてにチェック）</t>
    <rPh sb="2" eb="4">
      <t>トクベツ</t>
    </rPh>
    <rPh sb="5" eb="7">
      <t>イリョウ</t>
    </rPh>
    <rPh sb="8" eb="10">
      <t>カコ</t>
    </rPh>
    <rPh sb="12" eb="14">
      <t>ニチカン</t>
    </rPh>
    <rPh sb="14" eb="16">
      <t>イナイ</t>
    </rPh>
    <rPh sb="17" eb="18">
      <t>ウ</t>
    </rPh>
    <rPh sb="20" eb="22">
      <t>イリョウ</t>
    </rPh>
    <phoneticPr fontId="4"/>
  </si>
  <si>
    <t>処置内容</t>
    <rPh sb="0" eb="2">
      <t>ショチ</t>
    </rPh>
    <rPh sb="2" eb="4">
      <t>ナイヨウ</t>
    </rPh>
    <phoneticPr fontId="4"/>
  </si>
  <si>
    <t>点滴の管理</t>
    <rPh sb="0" eb="2">
      <t>テンテキ</t>
    </rPh>
    <rPh sb="3" eb="5">
      <t>カンリ</t>
    </rPh>
    <phoneticPr fontId="4"/>
  </si>
  <si>
    <t>中心静脈栄養</t>
    <rPh sb="0" eb="2">
      <t>チュウシン</t>
    </rPh>
    <rPh sb="2" eb="4">
      <t>ジョウミャク</t>
    </rPh>
    <rPh sb="4" eb="6">
      <t>エイヨウ</t>
    </rPh>
    <phoneticPr fontId="4"/>
  </si>
  <si>
    <t>透析</t>
    <rPh sb="0" eb="2">
      <t>トウセキ</t>
    </rPh>
    <phoneticPr fontId="4"/>
  </si>
  <si>
    <t>ストーマの処置</t>
    <rPh sb="5" eb="7">
      <t>ショチ</t>
    </rPh>
    <phoneticPr fontId="4"/>
  </si>
  <si>
    <t>酸素療法</t>
    <rPh sb="0" eb="2">
      <t>サンソ</t>
    </rPh>
    <rPh sb="2" eb="4">
      <t>リョウホウ</t>
    </rPh>
    <phoneticPr fontId="4"/>
  </si>
  <si>
    <t>レスピレーター</t>
    <phoneticPr fontId="4"/>
  </si>
  <si>
    <t>気管切開の処置</t>
    <rPh sb="0" eb="2">
      <t>キカン</t>
    </rPh>
    <rPh sb="2" eb="4">
      <t>セッカイ</t>
    </rPh>
    <rPh sb="5" eb="7">
      <t>ショチ</t>
    </rPh>
    <phoneticPr fontId="4"/>
  </si>
  <si>
    <t>疼痛の看護</t>
    <rPh sb="0" eb="2">
      <t>トウツウ</t>
    </rPh>
    <rPh sb="3" eb="5">
      <t>カンゴ</t>
    </rPh>
    <phoneticPr fontId="4"/>
  </si>
  <si>
    <t>経管栄養</t>
    <rPh sb="0" eb="4">
      <t>ケイカンエイヨウ</t>
    </rPh>
    <phoneticPr fontId="4"/>
  </si>
  <si>
    <t>特別な対応</t>
    <rPh sb="0" eb="2">
      <t>トクベツ</t>
    </rPh>
    <rPh sb="3" eb="5">
      <t>タイオウ</t>
    </rPh>
    <phoneticPr fontId="4"/>
  </si>
  <si>
    <t>褥瘡の処置</t>
    <rPh sb="0" eb="2">
      <t>ジョクソウ</t>
    </rPh>
    <rPh sb="3" eb="5">
      <t>ショチ</t>
    </rPh>
    <phoneticPr fontId="4"/>
  </si>
  <si>
    <t>失禁への対応</t>
    <rPh sb="0" eb="2">
      <t>シッキン</t>
    </rPh>
    <rPh sb="4" eb="6">
      <t>タイオウ</t>
    </rPh>
    <phoneticPr fontId="4"/>
  </si>
  <si>
    <t>カテーテル（コンドームカテーテル、
留置カテーテル等）</t>
    <rPh sb="18" eb="20">
      <t>リュウチ</t>
    </rPh>
    <rPh sb="25" eb="26">
      <t>トウ</t>
    </rPh>
    <phoneticPr fontId="4"/>
  </si>
  <si>
    <t>3.心身の状態に関する意見</t>
    <rPh sb="2" eb="4">
      <t>シンシン</t>
    </rPh>
    <rPh sb="5" eb="7">
      <t>ジョウタイ</t>
    </rPh>
    <rPh sb="8" eb="9">
      <t>カン</t>
    </rPh>
    <rPh sb="11" eb="13">
      <t>イケン</t>
    </rPh>
    <phoneticPr fontId="4"/>
  </si>
  <si>
    <t>（1）日常生活の自立度等について</t>
    <rPh sb="3" eb="5">
      <t>ニチジョウ</t>
    </rPh>
    <rPh sb="5" eb="7">
      <t>セイカツ</t>
    </rPh>
    <rPh sb="8" eb="11">
      <t>ジリツド</t>
    </rPh>
    <rPh sb="11" eb="12">
      <t>トウ</t>
    </rPh>
    <phoneticPr fontId="4"/>
  </si>
  <si>
    <t>・障害高齢者の日常生活自立度（寝たきり度）</t>
    <rPh sb="1" eb="3">
      <t>ショウガイ</t>
    </rPh>
    <rPh sb="3" eb="6">
      <t>コウレイシャ</t>
    </rPh>
    <rPh sb="7" eb="9">
      <t>ニチジョウ</t>
    </rPh>
    <rPh sb="9" eb="11">
      <t>セイカツ</t>
    </rPh>
    <rPh sb="11" eb="14">
      <t>ジリツド</t>
    </rPh>
    <rPh sb="15" eb="16">
      <t>ネ</t>
    </rPh>
    <rPh sb="19" eb="20">
      <t>ド</t>
    </rPh>
    <phoneticPr fontId="4"/>
  </si>
  <si>
    <t>Ｊ1</t>
    <phoneticPr fontId="4"/>
  </si>
  <si>
    <t>Ｊ2</t>
    <phoneticPr fontId="4"/>
  </si>
  <si>
    <t>Ａ1</t>
    <phoneticPr fontId="4"/>
  </si>
  <si>
    <t>Ａ2</t>
    <phoneticPr fontId="4"/>
  </si>
  <si>
    <t>Ｂ1</t>
    <phoneticPr fontId="4"/>
  </si>
  <si>
    <t>Ｂ2</t>
    <phoneticPr fontId="4"/>
  </si>
  <si>
    <t>Ｃ1</t>
    <phoneticPr fontId="4"/>
  </si>
  <si>
    <t>Ｃ2</t>
    <phoneticPr fontId="4"/>
  </si>
  <si>
    <t>・認知症高齢者の日常生活自立度</t>
    <rPh sb="1" eb="4">
      <t>ニンチショウ</t>
    </rPh>
    <rPh sb="4" eb="7">
      <t>コウレイシャ</t>
    </rPh>
    <rPh sb="8" eb="10">
      <t>ニチジョウ</t>
    </rPh>
    <rPh sb="10" eb="12">
      <t>セイカツ</t>
    </rPh>
    <rPh sb="12" eb="15">
      <t>ジリツド</t>
    </rPh>
    <phoneticPr fontId="4"/>
  </si>
  <si>
    <t>Ⅰ</t>
    <phoneticPr fontId="4"/>
  </si>
  <si>
    <t>Ⅱa</t>
    <phoneticPr fontId="4"/>
  </si>
  <si>
    <t>Ⅱb</t>
    <phoneticPr fontId="4"/>
  </si>
  <si>
    <t>Ⅲa</t>
    <phoneticPr fontId="4"/>
  </si>
  <si>
    <t>Ⅲb</t>
    <phoneticPr fontId="4"/>
  </si>
  <si>
    <t>Ⅳ</t>
    <phoneticPr fontId="4"/>
  </si>
  <si>
    <t>Ｍ</t>
    <phoneticPr fontId="4"/>
  </si>
  <si>
    <t>（2）認知症の中核症状（認知症以外の疾患で同様の症状を認める場合を含む）</t>
    <rPh sb="3" eb="6">
      <t>ニンチショウ</t>
    </rPh>
    <rPh sb="7" eb="9">
      <t>チュウカク</t>
    </rPh>
    <rPh sb="9" eb="11">
      <t>ショウジョウ</t>
    </rPh>
    <rPh sb="12" eb="14">
      <t>ニンチ</t>
    </rPh>
    <rPh sb="14" eb="15">
      <t>ショウ</t>
    </rPh>
    <rPh sb="15" eb="17">
      <t>イガイ</t>
    </rPh>
    <rPh sb="18" eb="20">
      <t>シッカン</t>
    </rPh>
    <rPh sb="21" eb="23">
      <t>ドウヨウ</t>
    </rPh>
    <rPh sb="24" eb="26">
      <t>ショウジョウ</t>
    </rPh>
    <rPh sb="27" eb="28">
      <t>ミト</t>
    </rPh>
    <rPh sb="30" eb="32">
      <t>バアイ</t>
    </rPh>
    <rPh sb="33" eb="34">
      <t>フク</t>
    </rPh>
    <phoneticPr fontId="4"/>
  </si>
  <si>
    <t>・短期記憶</t>
    <rPh sb="1" eb="3">
      <t>タンキ</t>
    </rPh>
    <rPh sb="3" eb="5">
      <t>キオク</t>
    </rPh>
    <phoneticPr fontId="4"/>
  </si>
  <si>
    <t>問題
なし</t>
    <rPh sb="0" eb="2">
      <t>モンダイ</t>
    </rPh>
    <phoneticPr fontId="4"/>
  </si>
  <si>
    <t>問題
あり</t>
    <rPh sb="0" eb="2">
      <t>モンダイ</t>
    </rPh>
    <phoneticPr fontId="4"/>
  </si>
  <si>
    <t>・日常の意思決定を行うための認知能力</t>
    <rPh sb="1" eb="3">
      <t>ニチジョウ</t>
    </rPh>
    <rPh sb="4" eb="6">
      <t>イシ</t>
    </rPh>
    <rPh sb="6" eb="8">
      <t>ケッテイ</t>
    </rPh>
    <rPh sb="9" eb="10">
      <t>オコナ</t>
    </rPh>
    <rPh sb="14" eb="16">
      <t>ニンチ</t>
    </rPh>
    <rPh sb="16" eb="18">
      <t>ノウリョク</t>
    </rPh>
    <phoneticPr fontId="4"/>
  </si>
  <si>
    <t>いくらか
困難</t>
    <rPh sb="5" eb="7">
      <t>コンナン</t>
    </rPh>
    <phoneticPr fontId="4"/>
  </si>
  <si>
    <t>見守りが必要</t>
    <rPh sb="0" eb="2">
      <t>ミマモ</t>
    </rPh>
    <rPh sb="4" eb="6">
      <t>ヒツヨウ</t>
    </rPh>
    <phoneticPr fontId="4"/>
  </si>
  <si>
    <t>判断できない</t>
    <rPh sb="0" eb="2">
      <t>ハンダン</t>
    </rPh>
    <phoneticPr fontId="4"/>
  </si>
  <si>
    <t>・自分の意思の伝達能力</t>
    <rPh sb="1" eb="3">
      <t>ジブン</t>
    </rPh>
    <rPh sb="4" eb="6">
      <t>イシ</t>
    </rPh>
    <rPh sb="7" eb="9">
      <t>デンタツ</t>
    </rPh>
    <rPh sb="9" eb="11">
      <t>ノウリョク</t>
    </rPh>
    <phoneticPr fontId="4"/>
  </si>
  <si>
    <t>伝えられる</t>
    <rPh sb="0" eb="1">
      <t>ツタ</t>
    </rPh>
    <phoneticPr fontId="4"/>
  </si>
  <si>
    <t>具体的要求に
限られる</t>
    <rPh sb="0" eb="3">
      <t>グタイテキ</t>
    </rPh>
    <rPh sb="3" eb="5">
      <t>ヨウキュウ</t>
    </rPh>
    <rPh sb="7" eb="8">
      <t>カギ</t>
    </rPh>
    <phoneticPr fontId="4"/>
  </si>
  <si>
    <t>伝えられない</t>
    <rPh sb="0" eb="1">
      <t>ツタ</t>
    </rPh>
    <phoneticPr fontId="4"/>
  </si>
  <si>
    <t>（3）認知症の行動・心理症状(BPSD)　（該当する項目全てにチェック：認知症以外の疾患で同様の症状を認める場合を含む）</t>
    <rPh sb="3" eb="6">
      <t>ニンチショウ</t>
    </rPh>
    <rPh sb="7" eb="9">
      <t>コウドウ</t>
    </rPh>
    <rPh sb="10" eb="12">
      <t>シンリ</t>
    </rPh>
    <rPh sb="12" eb="14">
      <t>ショウジョウ</t>
    </rPh>
    <rPh sb="22" eb="24">
      <t>ガイトウ</t>
    </rPh>
    <rPh sb="26" eb="28">
      <t>コウモク</t>
    </rPh>
    <rPh sb="28" eb="29">
      <t>スベ</t>
    </rPh>
    <rPh sb="36" eb="39">
      <t>ニンチショウ</t>
    </rPh>
    <rPh sb="39" eb="41">
      <t>イガイ</t>
    </rPh>
    <rPh sb="42" eb="44">
      <t>シッカン</t>
    </rPh>
    <rPh sb="45" eb="47">
      <t>ドウヨウ</t>
    </rPh>
    <rPh sb="48" eb="50">
      <t>ショウジョウ</t>
    </rPh>
    <rPh sb="51" eb="52">
      <t>ミト</t>
    </rPh>
    <rPh sb="54" eb="56">
      <t>バアイ</t>
    </rPh>
    <rPh sb="57" eb="58">
      <t>フク</t>
    </rPh>
    <phoneticPr fontId="4"/>
  </si>
  <si>
    <t>有</t>
    <rPh sb="0" eb="1">
      <t>ア</t>
    </rPh>
    <phoneticPr fontId="4"/>
  </si>
  <si>
    <t>幻視・幻聴</t>
    <rPh sb="0" eb="2">
      <t>ゲンシ</t>
    </rPh>
    <rPh sb="3" eb="5">
      <t>ゲンチョウ</t>
    </rPh>
    <phoneticPr fontId="4"/>
  </si>
  <si>
    <t>妄想</t>
    <rPh sb="0" eb="2">
      <t>モウソウ</t>
    </rPh>
    <phoneticPr fontId="4"/>
  </si>
  <si>
    <t>昼夜逆転</t>
    <rPh sb="0" eb="2">
      <t>チュウヤ</t>
    </rPh>
    <rPh sb="2" eb="4">
      <t>ギャクテン</t>
    </rPh>
    <phoneticPr fontId="4"/>
  </si>
  <si>
    <t>暴言</t>
    <rPh sb="0" eb="2">
      <t>ボウゲン</t>
    </rPh>
    <phoneticPr fontId="4"/>
  </si>
  <si>
    <t>暴行</t>
    <rPh sb="0" eb="2">
      <t>ボウコウ</t>
    </rPh>
    <phoneticPr fontId="4"/>
  </si>
  <si>
    <t>介護への
抵抗</t>
    <rPh sb="0" eb="2">
      <t>カイゴ</t>
    </rPh>
    <rPh sb="5" eb="7">
      <t>テイコウ</t>
    </rPh>
    <phoneticPr fontId="4"/>
  </si>
  <si>
    <t>火の不始末</t>
    <rPh sb="0" eb="1">
      <t>ヒ</t>
    </rPh>
    <rPh sb="2" eb="5">
      <t>フシマツ</t>
    </rPh>
    <phoneticPr fontId="4"/>
  </si>
  <si>
    <t>不潔行為</t>
    <rPh sb="0" eb="2">
      <t>フケツ</t>
    </rPh>
    <rPh sb="2" eb="4">
      <t>コウイ</t>
    </rPh>
    <phoneticPr fontId="4"/>
  </si>
  <si>
    <t>異食行動</t>
    <rPh sb="0" eb="2">
      <t>イショク</t>
    </rPh>
    <rPh sb="2" eb="4">
      <t>コウドウ</t>
    </rPh>
    <phoneticPr fontId="4"/>
  </si>
  <si>
    <t>性的問題
行動</t>
    <rPh sb="0" eb="2">
      <t>セイテキ</t>
    </rPh>
    <rPh sb="2" eb="4">
      <t>モンダイ</t>
    </rPh>
    <rPh sb="5" eb="7">
      <t>コウドウ</t>
    </rPh>
    <phoneticPr fontId="4"/>
  </si>
  <si>
    <t>）</t>
    <phoneticPr fontId="4"/>
  </si>
  <si>
    <t>（4）その他の精神・神経症状</t>
    <rPh sb="5" eb="6">
      <t>タ</t>
    </rPh>
    <rPh sb="7" eb="9">
      <t>セイシン</t>
    </rPh>
    <rPh sb="10" eb="12">
      <t>シンケイ</t>
    </rPh>
    <rPh sb="12" eb="14">
      <t>ショウジョウ</t>
    </rPh>
    <phoneticPr fontId="4"/>
  </si>
  <si>
    <t>[　症状名：</t>
    <rPh sb="2" eb="4">
      <t>ショウジョウ</t>
    </rPh>
    <rPh sb="4" eb="5">
      <t>メイ</t>
    </rPh>
    <phoneticPr fontId="4"/>
  </si>
  <si>
    <t>専門医受診の有無</t>
    <rPh sb="0" eb="3">
      <t>センモンイ</t>
    </rPh>
    <rPh sb="3" eb="5">
      <t>ジュシン</t>
    </rPh>
    <rPh sb="6" eb="8">
      <t>ウム</t>
    </rPh>
    <phoneticPr fontId="4"/>
  </si>
  <si>
    <t>（</t>
    <phoneticPr fontId="4"/>
  </si>
  <si>
    <t>）</t>
    <phoneticPr fontId="4"/>
  </si>
  <si>
    <t>]</t>
    <phoneticPr fontId="4"/>
  </si>
  <si>
    <r>
      <rPr>
        <u/>
        <sz val="10"/>
        <rFont val="ＭＳ Ｐゴシック"/>
        <family val="3"/>
        <charset val="128"/>
      </rPr>
      <t>[最近（概ね6ヶ月以内）介護に影響のあったもの</t>
    </r>
    <r>
      <rPr>
        <sz val="10"/>
        <rFont val="ＭＳ Ｐゴシック"/>
        <family val="3"/>
        <charset val="128"/>
      </rPr>
      <t>　及び　</t>
    </r>
    <r>
      <rPr>
        <u/>
        <sz val="10"/>
        <rFont val="ＭＳ Ｐゴシック"/>
        <family val="3"/>
        <charset val="128"/>
      </rPr>
      <t>特定疾病</t>
    </r>
    <r>
      <rPr>
        <sz val="10"/>
        <rFont val="ＭＳ Ｐゴシック"/>
        <family val="3"/>
        <charset val="128"/>
      </rPr>
      <t>　についてはその診断の根拠等について記入]</t>
    </r>
    <rPh sb="1" eb="3">
      <t>サイキン</t>
    </rPh>
    <rPh sb="4" eb="5">
      <t>オオム</t>
    </rPh>
    <rPh sb="8" eb="9">
      <t>ゲツ</t>
    </rPh>
    <rPh sb="9" eb="11">
      <t>イナイ</t>
    </rPh>
    <rPh sb="12" eb="14">
      <t>カイゴ</t>
    </rPh>
    <rPh sb="15" eb="17">
      <t>エイキョウ</t>
    </rPh>
    <rPh sb="24" eb="25">
      <t>オヨ</t>
    </rPh>
    <rPh sb="27" eb="29">
      <t>トクテイ</t>
    </rPh>
    <rPh sb="29" eb="31">
      <t>シッペイ</t>
    </rPh>
    <rPh sb="39" eb="41">
      <t>シンダン</t>
    </rPh>
    <rPh sb="42" eb="44">
      <t>コンキョ</t>
    </rPh>
    <rPh sb="44" eb="45">
      <t>トウ</t>
    </rPh>
    <rPh sb="49" eb="51">
      <t>キニュウ</t>
    </rPh>
    <phoneticPr fontId="4"/>
  </si>
  <si>
    <r>
      <rPr>
        <sz val="10"/>
        <rFont val="ＭＳ Ｐゴシック"/>
        <family val="3"/>
        <charset val="128"/>
      </rPr>
      <t>モニター測定</t>
    </r>
    <r>
      <rPr>
        <sz val="8"/>
        <rFont val="ＭＳ Ｐゴシック"/>
        <family val="3"/>
        <charset val="128"/>
      </rPr>
      <t xml:space="preserve">
</t>
    </r>
    <r>
      <rPr>
        <sz val="9"/>
        <rFont val="ＭＳ Ｐゴシック"/>
        <family val="3"/>
        <charset val="128"/>
      </rPr>
      <t>（血圧、心拍、酸素飽和度等）</t>
    </r>
    <rPh sb="4" eb="6">
      <t>ソクテイ</t>
    </rPh>
    <rPh sb="8" eb="10">
      <t>ケツアツ</t>
    </rPh>
    <rPh sb="11" eb="13">
      <t>シンパク</t>
    </rPh>
    <rPh sb="14" eb="16">
      <t>サンソ</t>
    </rPh>
    <rPh sb="16" eb="18">
      <t>ホウワ</t>
    </rPh>
    <rPh sb="18" eb="19">
      <t>ド</t>
    </rPh>
    <rPh sb="19" eb="20">
      <t>トウ</t>
    </rPh>
    <phoneticPr fontId="4"/>
  </si>
  <si>
    <r>
      <t>（１）診断名（　</t>
    </r>
    <r>
      <rPr>
        <b/>
        <u/>
        <sz val="12"/>
        <rFont val="ＭＳ Ｐゴシック"/>
        <family val="3"/>
        <charset val="128"/>
      </rPr>
      <t>特定疾病</t>
    </r>
    <r>
      <rPr>
        <b/>
        <sz val="12"/>
        <rFont val="ＭＳ Ｐゴシック"/>
        <family val="3"/>
        <charset val="128"/>
      </rPr>
      <t>　または</t>
    </r>
    <r>
      <rPr>
        <b/>
        <u/>
        <sz val="12"/>
        <rFont val="ＭＳ Ｐゴシック"/>
        <family val="3"/>
        <charset val="128"/>
      </rPr>
      <t>生活機能低下の直接の原因となっている傷病名</t>
    </r>
    <r>
      <rPr>
        <b/>
        <sz val="12"/>
        <rFont val="ＭＳ Ｐゴシック"/>
        <family val="3"/>
        <charset val="128"/>
      </rPr>
      <t>　については1.に記入）及び発症年月日</t>
    </r>
    <rPh sb="3" eb="6">
      <t>シンダンメイ</t>
    </rPh>
    <rPh sb="8" eb="10">
      <t>トクテイ</t>
    </rPh>
    <rPh sb="10" eb="12">
      <t>シッペイ</t>
    </rPh>
    <rPh sb="16" eb="18">
      <t>セイカツ</t>
    </rPh>
    <rPh sb="18" eb="20">
      <t>キノウ</t>
    </rPh>
    <rPh sb="20" eb="22">
      <t>テイカ</t>
    </rPh>
    <rPh sb="23" eb="25">
      <t>チョクセツ</t>
    </rPh>
    <rPh sb="26" eb="28">
      <t>ゲンイン</t>
    </rPh>
    <rPh sb="34" eb="36">
      <t>ショウビョウ</t>
    </rPh>
    <rPh sb="36" eb="37">
      <t>メイ</t>
    </rPh>
    <rPh sb="46" eb="48">
      <t>キニュウ</t>
    </rPh>
    <rPh sb="49" eb="50">
      <t>オヨ</t>
    </rPh>
    <rPh sb="51" eb="53">
      <t>ハッショウ</t>
    </rPh>
    <rPh sb="53" eb="56">
      <t>ネンガッピ</t>
    </rPh>
    <phoneticPr fontId="4"/>
  </si>
  <si>
    <t>項目名</t>
    <rPh sb="0" eb="2">
      <t>コウモク</t>
    </rPh>
    <rPh sb="2" eb="3">
      <t>メイ</t>
    </rPh>
    <phoneticPr fontId="1"/>
  </si>
  <si>
    <t>入力欄</t>
    <rPh sb="0" eb="2">
      <t>ニュウリョク</t>
    </rPh>
    <rPh sb="2" eb="3">
      <t>ラン</t>
    </rPh>
    <phoneticPr fontId="1"/>
  </si>
  <si>
    <t>説明</t>
    <rPh sb="0" eb="2">
      <t>セツメイ</t>
    </rPh>
    <phoneticPr fontId="1"/>
  </si>
  <si>
    <t>ヘッダ</t>
    <phoneticPr fontId="3"/>
  </si>
  <si>
    <t>保険者番号</t>
    <rPh sb="0" eb="2">
      <t>ホケン</t>
    </rPh>
    <rPh sb="2" eb="3">
      <t>シャ</t>
    </rPh>
    <rPh sb="3" eb="5">
      <t>バンゴウ</t>
    </rPh>
    <phoneticPr fontId="3"/>
  </si>
  <si>
    <t>半角6桁</t>
    <rPh sb="0" eb="2">
      <t>ハンカク</t>
    </rPh>
    <rPh sb="3" eb="4">
      <t>ケタ</t>
    </rPh>
    <phoneticPr fontId="1"/>
  </si>
  <si>
    <t>被保険者番号</t>
    <rPh sb="0" eb="4">
      <t>ヒホケンシャ</t>
    </rPh>
    <rPh sb="4" eb="6">
      <t>バンゴウ</t>
    </rPh>
    <phoneticPr fontId="3"/>
  </si>
  <si>
    <t>記入日</t>
    <rPh sb="0" eb="2">
      <t>キニュウ</t>
    </rPh>
    <rPh sb="2" eb="3">
      <t>ビ</t>
    </rPh>
    <phoneticPr fontId="3"/>
  </si>
  <si>
    <t>被保険者・主治医</t>
    <rPh sb="0" eb="4">
      <t>ヒホケンシャ</t>
    </rPh>
    <rPh sb="5" eb="8">
      <t>シュジイ</t>
    </rPh>
    <phoneticPr fontId="3"/>
  </si>
  <si>
    <t>氏名</t>
    <rPh sb="0" eb="2">
      <t>シメイ</t>
    </rPh>
    <phoneticPr fontId="3"/>
  </si>
  <si>
    <t>全角２０文字まで</t>
    <rPh sb="0" eb="2">
      <t>ゼンカク</t>
    </rPh>
    <rPh sb="4" eb="6">
      <t>モジ</t>
    </rPh>
    <phoneticPr fontId="1"/>
  </si>
  <si>
    <t>ふりがな</t>
    <phoneticPr fontId="3"/>
  </si>
  <si>
    <t>生年月日</t>
    <rPh sb="0" eb="2">
      <t>セイネン</t>
    </rPh>
    <rPh sb="2" eb="4">
      <t>ガッピ</t>
    </rPh>
    <phoneticPr fontId="3"/>
  </si>
  <si>
    <t>年齢</t>
    <rPh sb="0" eb="2">
      <t>ネンレイ</t>
    </rPh>
    <phoneticPr fontId="3"/>
  </si>
  <si>
    <t>性別</t>
    <rPh sb="0" eb="2">
      <t>セイベツ</t>
    </rPh>
    <phoneticPr fontId="3"/>
  </si>
  <si>
    <t>リストから選択</t>
    <rPh sb="5" eb="7">
      <t>センタク</t>
    </rPh>
    <phoneticPr fontId="1"/>
  </si>
  <si>
    <t>市外局番（半角4桁まで）</t>
    <rPh sb="0" eb="2">
      <t>シガイ</t>
    </rPh>
    <rPh sb="2" eb="4">
      <t>キョクバン</t>
    </rPh>
    <rPh sb="5" eb="7">
      <t>ハンカク</t>
    </rPh>
    <rPh sb="8" eb="9">
      <t>ケタ</t>
    </rPh>
    <phoneticPr fontId="1"/>
  </si>
  <si>
    <t>市内局番（半角4桁まで）</t>
    <rPh sb="0" eb="1">
      <t>シ</t>
    </rPh>
    <rPh sb="1" eb="2">
      <t>ナイ</t>
    </rPh>
    <rPh sb="2" eb="4">
      <t>キョクバン</t>
    </rPh>
    <rPh sb="5" eb="7">
      <t>ハンカク</t>
    </rPh>
    <rPh sb="8" eb="9">
      <t>ケタ</t>
    </rPh>
    <phoneticPr fontId="1"/>
  </si>
  <si>
    <t>加入者番号（半角4桁まで）</t>
    <rPh sb="0" eb="3">
      <t>カニュウシャ</t>
    </rPh>
    <rPh sb="3" eb="5">
      <t>バンゴウ</t>
    </rPh>
    <rPh sb="6" eb="8">
      <t>ハンカク</t>
    </rPh>
    <rPh sb="9" eb="10">
      <t>ケタ</t>
    </rPh>
    <phoneticPr fontId="1"/>
  </si>
  <si>
    <t>主治医同意</t>
    <rPh sb="0" eb="3">
      <t>シュジイ</t>
    </rPh>
    <rPh sb="3" eb="5">
      <t>ドウイ</t>
    </rPh>
    <phoneticPr fontId="3"/>
  </si>
  <si>
    <t>医師氏名</t>
    <rPh sb="0" eb="2">
      <t>イシ</t>
    </rPh>
    <rPh sb="2" eb="4">
      <t>シメイ</t>
    </rPh>
    <phoneticPr fontId="3"/>
  </si>
  <si>
    <t>医療機関名</t>
    <rPh sb="0" eb="2">
      <t>イリョウ</t>
    </rPh>
    <rPh sb="2" eb="4">
      <t>キカン</t>
    </rPh>
    <rPh sb="4" eb="5">
      <t>メイ</t>
    </rPh>
    <phoneticPr fontId="3"/>
  </si>
  <si>
    <t>医療機関所在地</t>
    <rPh sb="0" eb="2">
      <t>イリョウ</t>
    </rPh>
    <rPh sb="2" eb="4">
      <t>キカン</t>
    </rPh>
    <rPh sb="4" eb="7">
      <t>ショザイチ</t>
    </rPh>
    <phoneticPr fontId="3"/>
  </si>
  <si>
    <t>医療機関電話番号１</t>
    <rPh sb="0" eb="2">
      <t>イリョウ</t>
    </rPh>
    <rPh sb="2" eb="4">
      <t>キカン</t>
    </rPh>
    <rPh sb="4" eb="6">
      <t>デンワ</t>
    </rPh>
    <rPh sb="6" eb="8">
      <t>バンゴウ</t>
    </rPh>
    <phoneticPr fontId="3"/>
  </si>
  <si>
    <t>医療機関電話番号２</t>
    <rPh sb="0" eb="2">
      <t>イリョウ</t>
    </rPh>
    <rPh sb="2" eb="4">
      <t>キカン</t>
    </rPh>
    <rPh sb="4" eb="6">
      <t>デンワ</t>
    </rPh>
    <rPh sb="6" eb="8">
      <t>バンゴウ</t>
    </rPh>
    <phoneticPr fontId="3"/>
  </si>
  <si>
    <t>医療機関電話番号３</t>
    <rPh sb="0" eb="2">
      <t>イリョウ</t>
    </rPh>
    <rPh sb="2" eb="4">
      <t>キカン</t>
    </rPh>
    <rPh sb="4" eb="6">
      <t>デンワ</t>
    </rPh>
    <rPh sb="6" eb="8">
      <t>バンゴウ</t>
    </rPh>
    <phoneticPr fontId="3"/>
  </si>
  <si>
    <t>医療機関ＦＡＸ番号１</t>
    <rPh sb="0" eb="2">
      <t>イリョウ</t>
    </rPh>
    <rPh sb="2" eb="4">
      <t>キカン</t>
    </rPh>
    <rPh sb="7" eb="9">
      <t>バンゴウ</t>
    </rPh>
    <phoneticPr fontId="3"/>
  </si>
  <si>
    <t>医療機関ＦＡＸ番号２</t>
    <rPh sb="0" eb="2">
      <t>イリョウ</t>
    </rPh>
    <rPh sb="2" eb="4">
      <t>キカン</t>
    </rPh>
    <rPh sb="7" eb="9">
      <t>バンゴウ</t>
    </rPh>
    <phoneticPr fontId="3"/>
  </si>
  <si>
    <t>医療機関ＦＡＸ番号３</t>
    <rPh sb="0" eb="2">
      <t>イリョウ</t>
    </rPh>
    <rPh sb="2" eb="4">
      <t>キカン</t>
    </rPh>
    <rPh sb="7" eb="9">
      <t>バンゴウ</t>
    </rPh>
    <phoneticPr fontId="3"/>
  </si>
  <si>
    <t>基本情報</t>
    <rPh sb="0" eb="2">
      <t>キホン</t>
    </rPh>
    <rPh sb="2" eb="4">
      <t>ジョウホウ</t>
    </rPh>
    <phoneticPr fontId="3"/>
  </si>
  <si>
    <t>最終診察日</t>
    <rPh sb="0" eb="2">
      <t>サイシュウ</t>
    </rPh>
    <rPh sb="2" eb="5">
      <t>シンサツビ</t>
    </rPh>
    <phoneticPr fontId="3"/>
  </si>
  <si>
    <t>意見書作成回数</t>
    <rPh sb="0" eb="3">
      <t>イケンショ</t>
    </rPh>
    <rPh sb="3" eb="5">
      <t>サクセイ</t>
    </rPh>
    <rPh sb="5" eb="7">
      <t>カイスウ</t>
    </rPh>
    <phoneticPr fontId="3"/>
  </si>
  <si>
    <t>他科受診の有無</t>
    <rPh sb="0" eb="1">
      <t>タ</t>
    </rPh>
    <rPh sb="1" eb="2">
      <t>カ</t>
    </rPh>
    <rPh sb="2" eb="4">
      <t>ジュシン</t>
    </rPh>
    <rPh sb="5" eb="7">
      <t>ウム</t>
    </rPh>
    <phoneticPr fontId="3"/>
  </si>
  <si>
    <t>（有の場合）</t>
    <rPh sb="3" eb="5">
      <t>バアイ</t>
    </rPh>
    <phoneticPr fontId="3"/>
  </si>
  <si>
    <t>該当にチェック（複数可）</t>
    <rPh sb="0" eb="2">
      <t>ガイトウ</t>
    </rPh>
    <rPh sb="8" eb="10">
      <t>フクスウ</t>
    </rPh>
    <rPh sb="10" eb="11">
      <t>カ</t>
    </rPh>
    <phoneticPr fontId="1"/>
  </si>
  <si>
    <t>その他受診内容</t>
    <rPh sb="2" eb="3">
      <t>タ</t>
    </rPh>
    <rPh sb="3" eb="5">
      <t>ジュシン</t>
    </rPh>
    <rPh sb="5" eb="7">
      <t>ナイヨウ</t>
    </rPh>
    <phoneticPr fontId="3"/>
  </si>
  <si>
    <t>全角１０文字まで</t>
    <rPh sb="0" eb="2">
      <t>ゼンカク</t>
    </rPh>
    <rPh sb="4" eb="6">
      <t>モジ</t>
    </rPh>
    <phoneticPr fontId="1"/>
  </si>
  <si>
    <t>１．傷病に関する意見</t>
    <rPh sb="2" eb="4">
      <t>ショウビョウ</t>
    </rPh>
    <rPh sb="5" eb="6">
      <t>カン</t>
    </rPh>
    <rPh sb="8" eb="10">
      <t>イケン</t>
    </rPh>
    <phoneticPr fontId="3"/>
  </si>
  <si>
    <t>（１）診断名</t>
    <rPh sb="3" eb="5">
      <t>シンダン</t>
    </rPh>
    <rPh sb="5" eb="6">
      <t>メイ</t>
    </rPh>
    <phoneticPr fontId="3"/>
  </si>
  <si>
    <t>診断名１</t>
    <rPh sb="0" eb="2">
      <t>シンダン</t>
    </rPh>
    <rPh sb="2" eb="3">
      <t>メイ</t>
    </rPh>
    <phoneticPr fontId="3"/>
  </si>
  <si>
    <t>　（発症年月日）</t>
    <rPh sb="2" eb="4">
      <t>ハッショウ</t>
    </rPh>
    <rPh sb="4" eb="7">
      <t>ネンガッピ</t>
    </rPh>
    <phoneticPr fontId="3"/>
  </si>
  <si>
    <t>和暦（元号はS,Hまたは3,4）</t>
    <rPh sb="0" eb="2">
      <t>ワレキ</t>
    </rPh>
    <rPh sb="3" eb="5">
      <t>ゲンゴウ</t>
    </rPh>
    <phoneticPr fontId="1"/>
  </si>
  <si>
    <t>診断名２</t>
    <rPh sb="0" eb="2">
      <t>シンダン</t>
    </rPh>
    <rPh sb="2" eb="3">
      <t>メイ</t>
    </rPh>
    <phoneticPr fontId="3"/>
  </si>
  <si>
    <t>診断名３</t>
    <rPh sb="0" eb="2">
      <t>シンダン</t>
    </rPh>
    <rPh sb="2" eb="3">
      <t>メイ</t>
    </rPh>
    <phoneticPr fontId="3"/>
  </si>
  <si>
    <t>（２）症状としての安定性</t>
    <rPh sb="3" eb="5">
      <t>ショウジョウ</t>
    </rPh>
    <rPh sb="9" eb="12">
      <t>アンテイセイ</t>
    </rPh>
    <phoneticPr fontId="3"/>
  </si>
  <si>
    <t>症状としての安定性</t>
    <rPh sb="0" eb="2">
      <t>ショウジョウ</t>
    </rPh>
    <rPh sb="6" eb="9">
      <t>アンテイセイ</t>
    </rPh>
    <phoneticPr fontId="3"/>
  </si>
  <si>
    <t>「不安定」の具体的状況</t>
    <rPh sb="1" eb="4">
      <t>フアンテイ</t>
    </rPh>
    <rPh sb="6" eb="9">
      <t>グタイテキ</t>
    </rPh>
    <rPh sb="9" eb="11">
      <t>ジョウキョウ</t>
    </rPh>
    <phoneticPr fontId="3"/>
  </si>
  <si>
    <t>全角６０文字まで</t>
    <rPh sb="0" eb="2">
      <t>ゼンカク</t>
    </rPh>
    <rPh sb="4" eb="6">
      <t>モジ</t>
    </rPh>
    <phoneticPr fontId="1"/>
  </si>
  <si>
    <t>（３）生活機能低下の直接原因となっている傷病または特定疾病の経過及び投薬内容を含む治療内容</t>
    <rPh sb="3" eb="5">
      <t>セイカツ</t>
    </rPh>
    <rPh sb="5" eb="7">
      <t>キノウ</t>
    </rPh>
    <rPh sb="7" eb="9">
      <t>テイカ</t>
    </rPh>
    <rPh sb="10" eb="12">
      <t>チョクセツ</t>
    </rPh>
    <rPh sb="12" eb="14">
      <t>ゲンイン</t>
    </rPh>
    <rPh sb="20" eb="22">
      <t>ショウビョウ</t>
    </rPh>
    <rPh sb="25" eb="27">
      <t>トクテイ</t>
    </rPh>
    <rPh sb="27" eb="29">
      <t>シッペイ</t>
    </rPh>
    <rPh sb="30" eb="32">
      <t>ケイカ</t>
    </rPh>
    <rPh sb="32" eb="33">
      <t>オヨ</t>
    </rPh>
    <rPh sb="34" eb="36">
      <t>トウヤク</t>
    </rPh>
    <rPh sb="36" eb="38">
      <t>ナイヨウ</t>
    </rPh>
    <rPh sb="39" eb="40">
      <t>フク</t>
    </rPh>
    <rPh sb="41" eb="43">
      <t>チリョウ</t>
    </rPh>
    <rPh sb="43" eb="45">
      <t>ナイヨウ</t>
    </rPh>
    <phoneticPr fontId="3"/>
  </si>
  <si>
    <t>全角２５５文字まで</t>
    <rPh sb="0" eb="2">
      <t>ゼンカク</t>
    </rPh>
    <rPh sb="5" eb="7">
      <t>モジ</t>
    </rPh>
    <phoneticPr fontId="1"/>
  </si>
  <si>
    <t>２．特別な医療（過去１４日間以内に受けた医療のすべてにチェック）</t>
    <rPh sb="2" eb="4">
      <t>トクベツ</t>
    </rPh>
    <rPh sb="5" eb="7">
      <t>イリョウ</t>
    </rPh>
    <rPh sb="8" eb="10">
      <t>カコ</t>
    </rPh>
    <rPh sb="12" eb="13">
      <t>ニチ</t>
    </rPh>
    <rPh sb="13" eb="14">
      <t>カン</t>
    </rPh>
    <rPh sb="14" eb="16">
      <t>イナイ</t>
    </rPh>
    <rPh sb="17" eb="18">
      <t>ウ</t>
    </rPh>
    <rPh sb="20" eb="22">
      <t>イリョウ</t>
    </rPh>
    <phoneticPr fontId="3"/>
  </si>
  <si>
    <t>処置内容</t>
    <rPh sb="0" eb="2">
      <t>ショチ</t>
    </rPh>
    <rPh sb="2" eb="4">
      <t>ナイヨウ</t>
    </rPh>
    <phoneticPr fontId="3"/>
  </si>
  <si>
    <t>特別な対応</t>
    <rPh sb="0" eb="2">
      <t>トクベツ</t>
    </rPh>
    <rPh sb="3" eb="5">
      <t>タイオウ</t>
    </rPh>
    <phoneticPr fontId="3"/>
  </si>
  <si>
    <t>失禁への対応</t>
    <rPh sb="0" eb="2">
      <t>シッキン</t>
    </rPh>
    <rPh sb="4" eb="6">
      <t>タイオウ</t>
    </rPh>
    <phoneticPr fontId="3"/>
  </si>
  <si>
    <t>3.心身の状態に関する意見</t>
    <rPh sb="2" eb="4">
      <t>シンシン</t>
    </rPh>
    <rPh sb="5" eb="7">
      <t>ジョウタイ</t>
    </rPh>
    <rPh sb="8" eb="9">
      <t>カン</t>
    </rPh>
    <rPh sb="11" eb="13">
      <t>イケン</t>
    </rPh>
    <phoneticPr fontId="3"/>
  </si>
  <si>
    <t>(1)日常生活の自立度等について</t>
    <rPh sb="3" eb="5">
      <t>ニチジョウ</t>
    </rPh>
    <rPh sb="5" eb="7">
      <t>セイカツ</t>
    </rPh>
    <rPh sb="8" eb="11">
      <t>ジリツド</t>
    </rPh>
    <rPh sb="11" eb="12">
      <t>トウ</t>
    </rPh>
    <phoneticPr fontId="3"/>
  </si>
  <si>
    <t>障害高齢者の日常生活自立度</t>
    <rPh sb="0" eb="2">
      <t>ショウガイ</t>
    </rPh>
    <rPh sb="2" eb="5">
      <t>コウレイシャ</t>
    </rPh>
    <rPh sb="6" eb="8">
      <t>ニチジョウ</t>
    </rPh>
    <rPh sb="8" eb="10">
      <t>セイカツ</t>
    </rPh>
    <rPh sb="10" eb="13">
      <t>ジリツド</t>
    </rPh>
    <phoneticPr fontId="3"/>
  </si>
  <si>
    <t>(2)認知症の中核症状</t>
    <rPh sb="3" eb="6">
      <t>ニンチショウ</t>
    </rPh>
    <rPh sb="7" eb="9">
      <t>チュウカク</t>
    </rPh>
    <rPh sb="9" eb="11">
      <t>ショウジョウ</t>
    </rPh>
    <phoneticPr fontId="3"/>
  </si>
  <si>
    <t>短期記憶</t>
    <rPh sb="0" eb="2">
      <t>タンキ</t>
    </rPh>
    <rPh sb="2" eb="4">
      <t>キオク</t>
    </rPh>
    <phoneticPr fontId="3"/>
  </si>
  <si>
    <t>認知能力</t>
    <rPh sb="0" eb="2">
      <t>ニンチ</t>
    </rPh>
    <rPh sb="2" eb="4">
      <t>ノウリョク</t>
    </rPh>
    <phoneticPr fontId="3"/>
  </si>
  <si>
    <t>伝達能力</t>
    <rPh sb="0" eb="2">
      <t>デンタツ</t>
    </rPh>
    <rPh sb="2" eb="4">
      <t>ノウリョク</t>
    </rPh>
    <phoneticPr fontId="3"/>
  </si>
  <si>
    <t>(3)認知症の周辺症状</t>
    <rPh sb="7" eb="9">
      <t>シュウヘン</t>
    </rPh>
    <rPh sb="9" eb="11">
      <t>ショウジョウ</t>
    </rPh>
    <phoneticPr fontId="3"/>
  </si>
  <si>
    <t>(4)その他の精神・神経症状</t>
    <rPh sb="5" eb="6">
      <t>タ</t>
    </rPh>
    <rPh sb="7" eb="9">
      <t>セイシン</t>
    </rPh>
    <rPh sb="10" eb="12">
      <t>シンケイ</t>
    </rPh>
    <rPh sb="12" eb="14">
      <t>ショウジョウ</t>
    </rPh>
    <phoneticPr fontId="3"/>
  </si>
  <si>
    <t>症状の有無</t>
    <rPh sb="0" eb="2">
      <t>ショウジョウ</t>
    </rPh>
    <rPh sb="3" eb="5">
      <t>ウム</t>
    </rPh>
    <phoneticPr fontId="3"/>
  </si>
  <si>
    <t>（有の場合）症状名</t>
    <rPh sb="6" eb="8">
      <t>ショウジョウ</t>
    </rPh>
    <rPh sb="8" eb="9">
      <t>メイ</t>
    </rPh>
    <phoneticPr fontId="3"/>
  </si>
  <si>
    <t>専門医受診の有無</t>
    <rPh sb="0" eb="3">
      <t>センモンイ</t>
    </rPh>
    <rPh sb="3" eb="5">
      <t>ジュシン</t>
    </rPh>
    <rPh sb="6" eb="8">
      <t>ウム</t>
    </rPh>
    <phoneticPr fontId="3"/>
  </si>
  <si>
    <t>(5)身体の状態</t>
    <rPh sb="3" eb="5">
      <t>シンタイ</t>
    </rPh>
    <rPh sb="6" eb="8">
      <t>ジョウタイ</t>
    </rPh>
    <phoneticPr fontId="3"/>
  </si>
  <si>
    <t>利き腕</t>
    <rPh sb="0" eb="1">
      <t>キ</t>
    </rPh>
    <rPh sb="2" eb="3">
      <t>ウデ</t>
    </rPh>
    <phoneticPr fontId="3"/>
  </si>
  <si>
    <t>身長</t>
    <rPh sb="0" eb="2">
      <t>シンチョウ</t>
    </rPh>
    <phoneticPr fontId="3"/>
  </si>
  <si>
    <t>体重</t>
    <rPh sb="0" eb="2">
      <t>タイジュウ</t>
    </rPh>
    <phoneticPr fontId="3"/>
  </si>
  <si>
    <t>体重の変化</t>
    <rPh sb="0" eb="2">
      <t>タイジュウ</t>
    </rPh>
    <rPh sb="3" eb="5">
      <t>ヘンカ</t>
    </rPh>
    <phoneticPr fontId="3"/>
  </si>
  <si>
    <t>四肢欠損</t>
    <rPh sb="0" eb="2">
      <t>シシ</t>
    </rPh>
    <rPh sb="2" eb="4">
      <t>ケッソン</t>
    </rPh>
    <phoneticPr fontId="3"/>
  </si>
  <si>
    <t>（有の場合）部位</t>
    <rPh sb="1" eb="2">
      <t>アリ</t>
    </rPh>
    <rPh sb="3" eb="5">
      <t>バアイ</t>
    </rPh>
    <rPh sb="6" eb="8">
      <t>ブイ</t>
    </rPh>
    <phoneticPr fontId="3"/>
  </si>
  <si>
    <t>麻痺</t>
    <rPh sb="0" eb="2">
      <t>マヒ</t>
    </rPh>
    <phoneticPr fontId="3"/>
  </si>
  <si>
    <t>右上肢</t>
    <rPh sb="0" eb="1">
      <t>ミギ</t>
    </rPh>
    <rPh sb="1" eb="3">
      <t>ジョウシ</t>
    </rPh>
    <phoneticPr fontId="3"/>
  </si>
  <si>
    <t>左上肢</t>
    <rPh sb="0" eb="1">
      <t>ヒダリ</t>
    </rPh>
    <rPh sb="1" eb="3">
      <t>ジョウシ</t>
    </rPh>
    <phoneticPr fontId="3"/>
  </si>
  <si>
    <t>右下肢</t>
    <rPh sb="0" eb="1">
      <t>ミギ</t>
    </rPh>
    <rPh sb="1" eb="3">
      <t>カシ</t>
    </rPh>
    <phoneticPr fontId="3"/>
  </si>
  <si>
    <t>左下肢</t>
    <rPh sb="0" eb="1">
      <t>ヒダリ</t>
    </rPh>
    <rPh sb="1" eb="3">
      <t>カシ</t>
    </rPh>
    <phoneticPr fontId="3"/>
  </si>
  <si>
    <t>その他</t>
    <rPh sb="2" eb="3">
      <t>タ</t>
    </rPh>
    <phoneticPr fontId="3"/>
  </si>
  <si>
    <t>（その他有の場合）部位</t>
    <rPh sb="3" eb="4">
      <t>タ</t>
    </rPh>
    <rPh sb="4" eb="5">
      <t>アリ</t>
    </rPh>
    <rPh sb="6" eb="8">
      <t>バアイ</t>
    </rPh>
    <rPh sb="9" eb="11">
      <t>ブイ</t>
    </rPh>
    <phoneticPr fontId="3"/>
  </si>
  <si>
    <t>筋力の低下</t>
    <rPh sb="0" eb="2">
      <t>キンリョク</t>
    </rPh>
    <rPh sb="3" eb="5">
      <t>テイカ</t>
    </rPh>
    <phoneticPr fontId="3"/>
  </si>
  <si>
    <t>全角１２文字まで</t>
    <rPh sb="0" eb="2">
      <t>ゼンカク</t>
    </rPh>
    <rPh sb="4" eb="6">
      <t>モジ</t>
    </rPh>
    <phoneticPr fontId="1"/>
  </si>
  <si>
    <t>関節の拘縮</t>
    <rPh sb="0" eb="2">
      <t>カンセツ</t>
    </rPh>
    <rPh sb="3" eb="4">
      <t>コウ</t>
    </rPh>
    <rPh sb="4" eb="5">
      <t>シュク</t>
    </rPh>
    <phoneticPr fontId="3"/>
  </si>
  <si>
    <t>関節の痛み</t>
    <rPh sb="0" eb="2">
      <t>カンセツ</t>
    </rPh>
    <rPh sb="3" eb="4">
      <t>イタ</t>
    </rPh>
    <phoneticPr fontId="3"/>
  </si>
  <si>
    <t>失調・不随意運動</t>
    <rPh sb="0" eb="2">
      <t>シッチョウ</t>
    </rPh>
    <rPh sb="3" eb="4">
      <t>フ</t>
    </rPh>
    <rPh sb="4" eb="6">
      <t>ズイイ</t>
    </rPh>
    <rPh sb="6" eb="8">
      <t>ウンドウ</t>
    </rPh>
    <phoneticPr fontId="3"/>
  </si>
  <si>
    <t>上肢</t>
    <rPh sb="0" eb="2">
      <t>ジョウシ</t>
    </rPh>
    <phoneticPr fontId="3"/>
  </si>
  <si>
    <t>下肢</t>
    <rPh sb="0" eb="2">
      <t>カシ</t>
    </rPh>
    <phoneticPr fontId="3"/>
  </si>
  <si>
    <t>体幹</t>
    <rPh sb="0" eb="1">
      <t>タイ</t>
    </rPh>
    <rPh sb="1" eb="2">
      <t>カン</t>
    </rPh>
    <phoneticPr fontId="3"/>
  </si>
  <si>
    <t>じょくそう</t>
    <phoneticPr fontId="3"/>
  </si>
  <si>
    <t>その他皮膚疾患</t>
    <rPh sb="2" eb="3">
      <t>タ</t>
    </rPh>
    <rPh sb="3" eb="5">
      <t>ヒフ</t>
    </rPh>
    <rPh sb="5" eb="7">
      <t>シッカン</t>
    </rPh>
    <phoneticPr fontId="3"/>
  </si>
  <si>
    <t>４.生活機能とサービスに関する意見</t>
    <rPh sb="2" eb="4">
      <t>セイカツ</t>
    </rPh>
    <rPh sb="4" eb="6">
      <t>キノウ</t>
    </rPh>
    <rPh sb="12" eb="13">
      <t>カン</t>
    </rPh>
    <rPh sb="15" eb="17">
      <t>イケン</t>
    </rPh>
    <phoneticPr fontId="3"/>
  </si>
  <si>
    <t>(1)移動</t>
    <rPh sb="3" eb="5">
      <t>イドウ</t>
    </rPh>
    <phoneticPr fontId="3"/>
  </si>
  <si>
    <t>屋外歩行</t>
    <rPh sb="0" eb="2">
      <t>オクガイ</t>
    </rPh>
    <rPh sb="2" eb="4">
      <t>ホコウ</t>
    </rPh>
    <phoneticPr fontId="3"/>
  </si>
  <si>
    <t>車いすの使用</t>
    <rPh sb="0" eb="1">
      <t>クルマ</t>
    </rPh>
    <rPh sb="4" eb="6">
      <t>シヨウ</t>
    </rPh>
    <phoneticPr fontId="3"/>
  </si>
  <si>
    <t>歩行補助具・装具の使用
（複数選択可）</t>
    <rPh sb="0" eb="2">
      <t>ホコウ</t>
    </rPh>
    <rPh sb="2" eb="4">
      <t>ホジョ</t>
    </rPh>
    <rPh sb="4" eb="5">
      <t>グ</t>
    </rPh>
    <rPh sb="6" eb="8">
      <t>ソウグ</t>
    </rPh>
    <rPh sb="9" eb="11">
      <t>シヨウ</t>
    </rPh>
    <rPh sb="13" eb="15">
      <t>フクスウ</t>
    </rPh>
    <rPh sb="15" eb="17">
      <t>センタク</t>
    </rPh>
    <rPh sb="17" eb="18">
      <t>カ</t>
    </rPh>
    <phoneticPr fontId="3"/>
  </si>
  <si>
    <t>複数選択可</t>
    <rPh sb="0" eb="2">
      <t>フクスウ</t>
    </rPh>
    <rPh sb="2" eb="4">
      <t>センタク</t>
    </rPh>
    <rPh sb="4" eb="5">
      <t>カ</t>
    </rPh>
    <phoneticPr fontId="1"/>
  </si>
  <si>
    <t>(2)栄養・食生活</t>
    <rPh sb="3" eb="5">
      <t>エイヨウ</t>
    </rPh>
    <rPh sb="6" eb="9">
      <t>ショクセイカツ</t>
    </rPh>
    <phoneticPr fontId="3"/>
  </si>
  <si>
    <t>食事行為</t>
    <rPh sb="0" eb="2">
      <t>ショクジ</t>
    </rPh>
    <rPh sb="2" eb="4">
      <t>コウイ</t>
    </rPh>
    <phoneticPr fontId="3"/>
  </si>
  <si>
    <t>現在の栄養状態</t>
    <rPh sb="0" eb="2">
      <t>ゲンザイ</t>
    </rPh>
    <rPh sb="3" eb="5">
      <t>エイヨウ</t>
    </rPh>
    <rPh sb="5" eb="7">
      <t>ジョウタイ</t>
    </rPh>
    <phoneticPr fontId="3"/>
  </si>
  <si>
    <t>栄養・食生活上の留意点</t>
    <rPh sb="0" eb="2">
      <t>エイヨウ</t>
    </rPh>
    <rPh sb="3" eb="6">
      <t>ショクセイカツ</t>
    </rPh>
    <rPh sb="6" eb="7">
      <t>ジョウ</t>
    </rPh>
    <rPh sb="8" eb="11">
      <t>リュウイテン</t>
    </rPh>
    <phoneticPr fontId="3"/>
  </si>
  <si>
    <t>全角４０文字まで</t>
    <rPh sb="0" eb="2">
      <t>ゼンカク</t>
    </rPh>
    <rPh sb="4" eb="6">
      <t>モジ</t>
    </rPh>
    <phoneticPr fontId="1"/>
  </si>
  <si>
    <t>(3)現在あるかまたは今後発生の高い状態とその対処方針</t>
    <rPh sb="3" eb="5">
      <t>ゲンザイ</t>
    </rPh>
    <rPh sb="11" eb="13">
      <t>コンゴ</t>
    </rPh>
    <rPh sb="13" eb="15">
      <t>ハッセイ</t>
    </rPh>
    <rPh sb="16" eb="17">
      <t>タカ</t>
    </rPh>
    <rPh sb="18" eb="20">
      <t>ジョウタイ</t>
    </rPh>
    <rPh sb="23" eb="25">
      <t>タイショ</t>
    </rPh>
    <rPh sb="25" eb="27">
      <t>ホウシン</t>
    </rPh>
    <phoneticPr fontId="3"/>
  </si>
  <si>
    <t>現在あるかまたは今後発生の高い状態とその対処方針</t>
    <phoneticPr fontId="3"/>
  </si>
  <si>
    <t>全角１５文字まで</t>
    <rPh sb="0" eb="2">
      <t>ゼンカク</t>
    </rPh>
    <rPh sb="4" eb="6">
      <t>モジ</t>
    </rPh>
    <phoneticPr fontId="1"/>
  </si>
  <si>
    <t>対処方針</t>
    <rPh sb="0" eb="2">
      <t>タイショ</t>
    </rPh>
    <rPh sb="2" eb="4">
      <t>ホウシン</t>
    </rPh>
    <phoneticPr fontId="3"/>
  </si>
  <si>
    <t>全角５０文字まで</t>
    <rPh sb="0" eb="2">
      <t>ゼンカク</t>
    </rPh>
    <rPh sb="4" eb="6">
      <t>モジ</t>
    </rPh>
    <phoneticPr fontId="1"/>
  </si>
  <si>
    <t>(4)サービス利用による生活機能の維持・改善の見通し</t>
    <rPh sb="7" eb="9">
      <t>リヨウ</t>
    </rPh>
    <rPh sb="12" eb="14">
      <t>セイカツ</t>
    </rPh>
    <rPh sb="14" eb="16">
      <t>キノウ</t>
    </rPh>
    <rPh sb="17" eb="19">
      <t>イジ</t>
    </rPh>
    <rPh sb="20" eb="22">
      <t>カイゼン</t>
    </rPh>
    <rPh sb="23" eb="25">
      <t>ミトオ</t>
    </rPh>
    <phoneticPr fontId="3"/>
  </si>
  <si>
    <t>(5)医学管理の必要性（予防給付によるサービスを含む）</t>
    <rPh sb="3" eb="5">
      <t>イガク</t>
    </rPh>
    <rPh sb="5" eb="7">
      <t>カンリ</t>
    </rPh>
    <rPh sb="8" eb="11">
      <t>ヒツヨウセイ</t>
    </rPh>
    <rPh sb="12" eb="14">
      <t>ヨボウ</t>
    </rPh>
    <rPh sb="14" eb="16">
      <t>キュウフ</t>
    </rPh>
    <rPh sb="24" eb="25">
      <t>フク</t>
    </rPh>
    <phoneticPr fontId="3"/>
  </si>
  <si>
    <t>訪問診療</t>
    <rPh sb="0" eb="2">
      <t>ホウモン</t>
    </rPh>
    <rPh sb="2" eb="4">
      <t>シンリョウ</t>
    </rPh>
    <phoneticPr fontId="3"/>
  </si>
  <si>
    <t>訪問看護</t>
    <rPh sb="0" eb="2">
      <t>ホウモン</t>
    </rPh>
    <rPh sb="2" eb="4">
      <t>カンゴ</t>
    </rPh>
    <phoneticPr fontId="3"/>
  </si>
  <si>
    <t>訪問歯科診療</t>
    <rPh sb="0" eb="2">
      <t>ホウモン</t>
    </rPh>
    <rPh sb="2" eb="4">
      <t>シカ</t>
    </rPh>
    <rPh sb="4" eb="6">
      <t>シンリョウ</t>
    </rPh>
    <phoneticPr fontId="3"/>
  </si>
  <si>
    <t>訪問薬剤管理指導</t>
    <rPh sb="0" eb="2">
      <t>ホウモン</t>
    </rPh>
    <rPh sb="2" eb="4">
      <t>ヤクザイ</t>
    </rPh>
    <rPh sb="4" eb="6">
      <t>カンリ</t>
    </rPh>
    <rPh sb="6" eb="8">
      <t>シドウ</t>
    </rPh>
    <phoneticPr fontId="3"/>
  </si>
  <si>
    <t>訪問リハビリテーション</t>
    <rPh sb="0" eb="2">
      <t>ホウモン</t>
    </rPh>
    <phoneticPr fontId="3"/>
  </si>
  <si>
    <t>短期入所療養介護</t>
    <rPh sb="0" eb="2">
      <t>タンキ</t>
    </rPh>
    <rPh sb="2" eb="4">
      <t>ニュウショ</t>
    </rPh>
    <rPh sb="4" eb="6">
      <t>リョウヨウ</t>
    </rPh>
    <rPh sb="6" eb="8">
      <t>カイゴ</t>
    </rPh>
    <phoneticPr fontId="3"/>
  </si>
  <si>
    <t>訪問歯科衛生指導</t>
    <rPh sb="0" eb="2">
      <t>ホウモン</t>
    </rPh>
    <rPh sb="2" eb="4">
      <t>シカ</t>
    </rPh>
    <rPh sb="4" eb="6">
      <t>エイセイ</t>
    </rPh>
    <rPh sb="6" eb="8">
      <t>シドウ</t>
    </rPh>
    <phoneticPr fontId="3"/>
  </si>
  <si>
    <t>訪問栄養食事指導</t>
    <rPh sb="0" eb="2">
      <t>ホウモン</t>
    </rPh>
    <rPh sb="2" eb="4">
      <t>エイヨウ</t>
    </rPh>
    <rPh sb="4" eb="6">
      <t>ショクジ</t>
    </rPh>
    <rPh sb="6" eb="8">
      <t>シドウ</t>
    </rPh>
    <phoneticPr fontId="3"/>
  </si>
  <si>
    <t>通所リハビリテーション</t>
    <rPh sb="0" eb="2">
      <t>ツウショ</t>
    </rPh>
    <phoneticPr fontId="3"/>
  </si>
  <si>
    <t>その他医療系サービス</t>
    <rPh sb="2" eb="3">
      <t>タ</t>
    </rPh>
    <rPh sb="3" eb="5">
      <t>イリョウ</t>
    </rPh>
    <rPh sb="5" eb="6">
      <t>ケイ</t>
    </rPh>
    <phoneticPr fontId="3"/>
  </si>
  <si>
    <t>（その他）内容</t>
    <rPh sb="3" eb="4">
      <t>タ</t>
    </rPh>
    <rPh sb="5" eb="7">
      <t>ナイヨウ</t>
    </rPh>
    <phoneticPr fontId="3"/>
  </si>
  <si>
    <t>(6)サービス提供時における医学的観点からの留意事項</t>
    <rPh sb="7" eb="9">
      <t>テイキョウ</t>
    </rPh>
    <rPh sb="9" eb="10">
      <t>ジ</t>
    </rPh>
    <rPh sb="14" eb="17">
      <t>イガクテキ</t>
    </rPh>
    <rPh sb="17" eb="19">
      <t>カンテン</t>
    </rPh>
    <rPh sb="22" eb="24">
      <t>リュウイ</t>
    </rPh>
    <rPh sb="24" eb="26">
      <t>ジコウ</t>
    </rPh>
    <phoneticPr fontId="3"/>
  </si>
  <si>
    <t>血圧</t>
    <rPh sb="0" eb="2">
      <t>ケツアツ</t>
    </rPh>
    <phoneticPr fontId="3"/>
  </si>
  <si>
    <t>全角１８文字まで</t>
    <rPh sb="0" eb="2">
      <t>ゼンカク</t>
    </rPh>
    <rPh sb="4" eb="6">
      <t>モジ</t>
    </rPh>
    <phoneticPr fontId="1"/>
  </si>
  <si>
    <t>移動</t>
    <rPh sb="0" eb="2">
      <t>イドウ</t>
    </rPh>
    <phoneticPr fontId="3"/>
  </si>
  <si>
    <t>摂食</t>
    <rPh sb="0" eb="2">
      <t>セッショク</t>
    </rPh>
    <phoneticPr fontId="3"/>
  </si>
  <si>
    <t>運動</t>
    <rPh sb="0" eb="2">
      <t>ウンドウ</t>
    </rPh>
    <phoneticPr fontId="3"/>
  </si>
  <si>
    <t>嚥下</t>
    <rPh sb="0" eb="2">
      <t>エンゲ</t>
    </rPh>
    <phoneticPr fontId="3"/>
  </si>
  <si>
    <t>全角３０文字まで</t>
    <rPh sb="0" eb="2">
      <t>ゼンカク</t>
    </rPh>
    <rPh sb="4" eb="6">
      <t>モジ</t>
    </rPh>
    <phoneticPr fontId="1"/>
  </si>
  <si>
    <t>(7)感染症の有無</t>
    <rPh sb="3" eb="6">
      <t>カンセンショウ</t>
    </rPh>
    <rPh sb="7" eb="9">
      <t>ウム</t>
    </rPh>
    <phoneticPr fontId="3"/>
  </si>
  <si>
    <t>有無</t>
    <rPh sb="0" eb="2">
      <t>ウム</t>
    </rPh>
    <phoneticPr fontId="3"/>
  </si>
  <si>
    <t>（有の場合）具体的内容</t>
    <rPh sb="3" eb="5">
      <t>バアイ</t>
    </rPh>
    <rPh sb="6" eb="9">
      <t>グタイテキ</t>
    </rPh>
    <rPh sb="9" eb="11">
      <t>ナイヨウ</t>
    </rPh>
    <phoneticPr fontId="3"/>
  </si>
  <si>
    <t>全角２５文字まで</t>
    <rPh sb="0" eb="2">
      <t>ゼンカク</t>
    </rPh>
    <rPh sb="4" eb="6">
      <t>モジ</t>
    </rPh>
    <phoneticPr fontId="1"/>
  </si>
  <si>
    <t>特記すべき事項</t>
    <rPh sb="0" eb="2">
      <t>トッキ</t>
    </rPh>
    <rPh sb="5" eb="7">
      <t>ジコウ</t>
    </rPh>
    <phoneticPr fontId="3"/>
  </si>
  <si>
    <t>認定結果情報の送付希望</t>
    <rPh sb="0" eb="2">
      <t>ニンテイ</t>
    </rPh>
    <rPh sb="2" eb="4">
      <t>ケッカ</t>
    </rPh>
    <rPh sb="4" eb="6">
      <t>ジョウホウ</t>
    </rPh>
    <rPh sb="7" eb="9">
      <t>ソウフ</t>
    </rPh>
    <rPh sb="9" eb="11">
      <t>キボウ</t>
    </rPh>
    <phoneticPr fontId="3"/>
  </si>
  <si>
    <t>No.</t>
  </si>
  <si>
    <t>タイトル</t>
  </si>
  <si>
    <t>半角7桁</t>
    <rPh sb="0" eb="2">
      <t>ハンカク</t>
    </rPh>
    <rPh sb="3" eb="4">
      <t>ケタ</t>
    </rPh>
    <phoneticPr fontId="1"/>
  </si>
  <si>
    <t>Ⅲa</t>
    <phoneticPr fontId="3"/>
  </si>
  <si>
    <t>有</t>
    <rPh sb="0" eb="1">
      <t>アリ</t>
    </rPh>
    <phoneticPr fontId="3"/>
  </si>
  <si>
    <t>リスト</t>
    <phoneticPr fontId="3"/>
  </si>
  <si>
    <t>男</t>
    <rPh sb="0" eb="1">
      <t>オトコ</t>
    </rPh>
    <phoneticPr fontId="3"/>
  </si>
  <si>
    <t>女</t>
    <rPh sb="0" eb="1">
      <t>オンナ</t>
    </rPh>
    <phoneticPr fontId="3"/>
  </si>
  <si>
    <t>同意する</t>
    <rPh sb="0" eb="2">
      <t>ドウイ</t>
    </rPh>
    <phoneticPr fontId="3"/>
  </si>
  <si>
    <t>同意しない</t>
    <rPh sb="0" eb="2">
      <t>ドウイ</t>
    </rPh>
    <phoneticPr fontId="3"/>
  </si>
  <si>
    <t>初回</t>
    <rPh sb="0" eb="2">
      <t>ショカイ</t>
    </rPh>
    <phoneticPr fontId="3"/>
  </si>
  <si>
    <t>２回目以上</t>
    <rPh sb="1" eb="3">
      <t>カイメ</t>
    </rPh>
    <rPh sb="3" eb="5">
      <t>イジョウ</t>
    </rPh>
    <phoneticPr fontId="3"/>
  </si>
  <si>
    <t>無</t>
    <rPh sb="0" eb="1">
      <t>ム</t>
    </rPh>
    <phoneticPr fontId="3"/>
  </si>
  <si>
    <t>安定</t>
    <rPh sb="0" eb="2">
      <t>アンテイ</t>
    </rPh>
    <phoneticPr fontId="3"/>
  </si>
  <si>
    <t>不安定</t>
    <rPh sb="0" eb="3">
      <t>フアンテイ</t>
    </rPh>
    <phoneticPr fontId="3"/>
  </si>
  <si>
    <t>不明</t>
    <rPh sb="0" eb="2">
      <t>フメイ</t>
    </rPh>
    <phoneticPr fontId="3"/>
  </si>
  <si>
    <t>自立</t>
    <rPh sb="0" eb="2">
      <t>ジリツ</t>
    </rPh>
    <phoneticPr fontId="3"/>
  </si>
  <si>
    <t>J1</t>
    <phoneticPr fontId="3"/>
  </si>
  <si>
    <t>J2</t>
    <phoneticPr fontId="3"/>
  </si>
  <si>
    <t>A1</t>
    <phoneticPr fontId="3"/>
  </si>
  <si>
    <t>A2</t>
    <phoneticPr fontId="3"/>
  </si>
  <si>
    <t>B1</t>
    <phoneticPr fontId="3"/>
  </si>
  <si>
    <t>B2</t>
    <phoneticPr fontId="3"/>
  </si>
  <si>
    <t>C1</t>
    <phoneticPr fontId="3"/>
  </si>
  <si>
    <t>C2</t>
    <phoneticPr fontId="3"/>
  </si>
  <si>
    <t>Ⅰ</t>
    <phoneticPr fontId="3"/>
  </si>
  <si>
    <t>Ⅱa</t>
    <phoneticPr fontId="3"/>
  </si>
  <si>
    <t>Ⅱb</t>
    <phoneticPr fontId="3"/>
  </si>
  <si>
    <t>Ⅲb</t>
    <phoneticPr fontId="3"/>
  </si>
  <si>
    <t>Ⅳ</t>
    <phoneticPr fontId="3"/>
  </si>
  <si>
    <t>M</t>
    <phoneticPr fontId="3"/>
  </si>
  <si>
    <t>問題あり</t>
    <rPh sb="0" eb="2">
      <t>モンダイ</t>
    </rPh>
    <phoneticPr fontId="3"/>
  </si>
  <si>
    <t>問題なし</t>
    <rPh sb="0" eb="2">
      <t>モンダイ</t>
    </rPh>
    <phoneticPr fontId="3"/>
  </si>
  <si>
    <t>いくらか困難</t>
    <rPh sb="4" eb="6">
      <t>コンナン</t>
    </rPh>
    <phoneticPr fontId="3"/>
  </si>
  <si>
    <t>見守りが必要</t>
    <rPh sb="0" eb="2">
      <t>ミマモ</t>
    </rPh>
    <rPh sb="4" eb="6">
      <t>ヒツヨウ</t>
    </rPh>
    <phoneticPr fontId="3"/>
  </si>
  <si>
    <t>判断できない</t>
    <rPh sb="0" eb="2">
      <t>ハンダン</t>
    </rPh>
    <phoneticPr fontId="3"/>
  </si>
  <si>
    <t>伝えられる</t>
    <rPh sb="0" eb="1">
      <t>ツタ</t>
    </rPh>
    <phoneticPr fontId="3"/>
  </si>
  <si>
    <t>具体的要求に限られる</t>
    <rPh sb="0" eb="3">
      <t>グタイテキ</t>
    </rPh>
    <rPh sb="3" eb="5">
      <t>ヨウキュウ</t>
    </rPh>
    <rPh sb="6" eb="7">
      <t>カギ</t>
    </rPh>
    <phoneticPr fontId="3"/>
  </si>
  <si>
    <t>伝えられない</t>
    <rPh sb="0" eb="1">
      <t>ツタ</t>
    </rPh>
    <phoneticPr fontId="3"/>
  </si>
  <si>
    <t>右</t>
    <rPh sb="0" eb="1">
      <t>ミギ</t>
    </rPh>
    <phoneticPr fontId="3"/>
  </si>
  <si>
    <t>左</t>
    <rPh sb="0" eb="1">
      <t>ヒダリ</t>
    </rPh>
    <phoneticPr fontId="3"/>
  </si>
  <si>
    <t>増加</t>
    <rPh sb="0" eb="2">
      <t>ゾウカ</t>
    </rPh>
    <phoneticPr fontId="3"/>
  </si>
  <si>
    <t>維持</t>
    <rPh sb="0" eb="2">
      <t>イジ</t>
    </rPh>
    <phoneticPr fontId="3"/>
  </si>
  <si>
    <t>減少</t>
    <rPh sb="0" eb="2">
      <t>ゲンショウ</t>
    </rPh>
    <phoneticPr fontId="3"/>
  </si>
  <si>
    <t>なし</t>
    <phoneticPr fontId="3"/>
  </si>
  <si>
    <t>軽</t>
    <rPh sb="0" eb="1">
      <t>ケイ</t>
    </rPh>
    <phoneticPr fontId="3"/>
  </si>
  <si>
    <t>中</t>
    <rPh sb="0" eb="1">
      <t>チュウ</t>
    </rPh>
    <phoneticPr fontId="3"/>
  </si>
  <si>
    <t>重</t>
    <rPh sb="0" eb="1">
      <t>シゲル</t>
    </rPh>
    <phoneticPr fontId="3"/>
  </si>
  <si>
    <t>自立</t>
    <rPh sb="0" eb="2">
      <t>ジリツ</t>
    </rPh>
    <phoneticPr fontId="3"/>
  </si>
  <si>
    <t>していない</t>
    <phoneticPr fontId="3"/>
  </si>
  <si>
    <t>介護があればしている</t>
    <rPh sb="0" eb="2">
      <t>カイゴ</t>
    </rPh>
    <phoneticPr fontId="3"/>
  </si>
  <si>
    <t>用いていない</t>
    <rPh sb="0" eb="1">
      <t>モチ</t>
    </rPh>
    <phoneticPr fontId="3"/>
  </si>
  <si>
    <t>主に自分で操作している</t>
    <rPh sb="0" eb="1">
      <t>オモ</t>
    </rPh>
    <rPh sb="2" eb="4">
      <t>ジブン</t>
    </rPh>
    <rPh sb="5" eb="7">
      <t>ソウサ</t>
    </rPh>
    <phoneticPr fontId="3"/>
  </si>
  <si>
    <t>主に他人が操作している</t>
    <rPh sb="0" eb="1">
      <t>オモ</t>
    </rPh>
    <rPh sb="2" eb="4">
      <t>タニン</t>
    </rPh>
    <rPh sb="5" eb="7">
      <t>ソウサ</t>
    </rPh>
    <phoneticPr fontId="3"/>
  </si>
  <si>
    <t>屋外で使用</t>
    <rPh sb="0" eb="2">
      <t>オクガイ</t>
    </rPh>
    <rPh sb="3" eb="5">
      <t>シヨウ</t>
    </rPh>
    <phoneticPr fontId="3"/>
  </si>
  <si>
    <t>屋内で使用</t>
    <rPh sb="0" eb="2">
      <t>オクナイ</t>
    </rPh>
    <rPh sb="3" eb="5">
      <t>シヨウ</t>
    </rPh>
    <phoneticPr fontId="3"/>
  </si>
  <si>
    <t>自立ないし何とか自分で食べられる</t>
    <rPh sb="0" eb="2">
      <t>ジリツ</t>
    </rPh>
    <rPh sb="5" eb="6">
      <t>ナン</t>
    </rPh>
    <rPh sb="8" eb="10">
      <t>ジブン</t>
    </rPh>
    <rPh sb="11" eb="12">
      <t>タ</t>
    </rPh>
    <phoneticPr fontId="3"/>
  </si>
  <si>
    <t>全面介助</t>
    <rPh sb="0" eb="2">
      <t>ゼンメン</t>
    </rPh>
    <rPh sb="2" eb="4">
      <t>カイジョ</t>
    </rPh>
    <phoneticPr fontId="3"/>
  </si>
  <si>
    <t>良好</t>
    <rPh sb="0" eb="2">
      <t>リョウコウ</t>
    </rPh>
    <phoneticPr fontId="3"/>
  </si>
  <si>
    <t>不良</t>
    <rPh sb="0" eb="2">
      <t>フリョウ</t>
    </rPh>
    <phoneticPr fontId="3"/>
  </si>
  <si>
    <t>　</t>
    <phoneticPr fontId="3"/>
  </si>
  <si>
    <t>期待できる</t>
    <rPh sb="0" eb="2">
      <t>キタイ</t>
    </rPh>
    <phoneticPr fontId="3"/>
  </si>
  <si>
    <t>期待できない</t>
    <rPh sb="0" eb="2">
      <t>キタイ</t>
    </rPh>
    <phoneticPr fontId="3"/>
  </si>
  <si>
    <t>不明</t>
    <rPh sb="0" eb="2">
      <t>フメイ</t>
    </rPh>
    <phoneticPr fontId="3"/>
  </si>
  <si>
    <t>特に必要性高い</t>
    <phoneticPr fontId="3"/>
  </si>
  <si>
    <t>あり</t>
    <phoneticPr fontId="3"/>
  </si>
  <si>
    <t>特になし</t>
    <rPh sb="0" eb="1">
      <t>トク</t>
    </rPh>
    <phoneticPr fontId="3"/>
  </si>
  <si>
    <t>７桁（先頭３桁000は入力不要）</t>
    <rPh sb="1" eb="2">
      <t>ケタ</t>
    </rPh>
    <rPh sb="3" eb="5">
      <t>セントウ</t>
    </rPh>
    <rPh sb="6" eb="7">
      <t>ケタ</t>
    </rPh>
    <rPh sb="11" eb="13">
      <t>ニュウリョク</t>
    </rPh>
    <rPh sb="13" eb="15">
      <t>フヨウ</t>
    </rPh>
    <phoneticPr fontId="3"/>
  </si>
  <si>
    <t>あり</t>
    <phoneticPr fontId="3"/>
  </si>
  <si>
    <t>なし</t>
    <phoneticPr fontId="3"/>
  </si>
  <si>
    <t>無</t>
    <rPh sb="0" eb="1">
      <t>ム</t>
    </rPh>
    <phoneticPr fontId="3"/>
  </si>
  <si>
    <t>有</t>
    <rPh sb="0" eb="1">
      <t>アリ</t>
    </rPh>
    <phoneticPr fontId="3"/>
  </si>
  <si>
    <t>282277</t>
    <phoneticPr fontId="3"/>
  </si>
  <si>
    <t>郵便番号７桁</t>
    <rPh sb="0" eb="4">
      <t>ユウビンバンゴウ</t>
    </rPh>
    <rPh sb="5" eb="6">
      <t>ケタ</t>
    </rPh>
    <phoneticPr fontId="3"/>
  </si>
  <si>
    <t>認知症高齢者の日常生活自立度</t>
    <rPh sb="0" eb="2">
      <t>ニンチ</t>
    </rPh>
    <rPh sb="3" eb="6">
      <t>コウレイシャ</t>
    </rPh>
    <rPh sb="7" eb="9">
      <t>ニチジョウ</t>
    </rPh>
    <rPh sb="9" eb="11">
      <t>セイカツ</t>
    </rPh>
    <rPh sb="11" eb="14">
      <t>ジリツド</t>
    </rPh>
    <phoneticPr fontId="3"/>
  </si>
  <si>
    <t>自動入力されます</t>
    <rPh sb="0" eb="2">
      <t>じどう</t>
    </rPh>
    <rPh sb="2" eb="4">
      <t>にゅうりょく</t>
    </rPh>
    <phoneticPr fontId="3" type="Hiragana"/>
  </si>
  <si>
    <t>西暦/月/日　又は　和暦年.月.日</t>
    <rPh sb="0" eb="2">
      <t>せいれき</t>
    </rPh>
    <rPh sb="3" eb="4">
      <t>つき</t>
    </rPh>
    <rPh sb="5" eb="6">
      <t>にち</t>
    </rPh>
    <rPh sb="7" eb="8">
      <t>また</t>
    </rPh>
    <rPh sb="10" eb="12">
      <t>われき</t>
    </rPh>
    <rPh sb="12" eb="13">
      <t>ねん</t>
    </rPh>
    <rPh sb="14" eb="15">
      <t>つき</t>
    </rPh>
    <rPh sb="16" eb="17">
      <t>にち</t>
    </rPh>
    <phoneticPr fontId="3" type="Hiragana"/>
  </si>
  <si>
    <t>和暦年（令和２年＝2、令和10年＝10）</t>
    <rPh sb="0" eb="2">
      <t>ワレキ</t>
    </rPh>
    <rPh sb="2" eb="3">
      <t>ネン</t>
    </rPh>
    <rPh sb="4" eb="5">
      <t>レイ</t>
    </rPh>
    <rPh sb="5" eb="6">
      <t>ワ</t>
    </rPh>
    <rPh sb="7" eb="8">
      <t>ネン</t>
    </rPh>
    <rPh sb="11" eb="12">
      <t>レイ</t>
    </rPh>
    <rPh sb="12" eb="13">
      <t>ワ</t>
    </rPh>
    <rPh sb="15" eb="16">
      <t>ネン</t>
    </rPh>
    <phoneticPr fontId="1"/>
  </si>
  <si>
    <t>記入月（３月＝3、11月＝11）</t>
    <rPh sb="0" eb="2">
      <t>キニュウ</t>
    </rPh>
    <rPh sb="2" eb="3">
      <t>ツキ</t>
    </rPh>
    <rPh sb="5" eb="6">
      <t>ガツ</t>
    </rPh>
    <rPh sb="11" eb="12">
      <t>ツキ</t>
    </rPh>
    <phoneticPr fontId="1"/>
  </si>
  <si>
    <t>記入日（５日＝5、20日＝20）</t>
    <rPh sb="0" eb="2">
      <t>キニュウ</t>
    </rPh>
    <rPh sb="2" eb="3">
      <t>ニチ</t>
    </rPh>
    <rPh sb="5" eb="6">
      <t>ニチ</t>
    </rPh>
    <rPh sb="11" eb="12">
      <t>ニチ</t>
    </rPh>
    <phoneticPr fontId="1"/>
  </si>
  <si>
    <t>住所</t>
    <rPh sb="0" eb="2">
      <t>ジュウショ</t>
    </rPh>
    <phoneticPr fontId="3"/>
  </si>
  <si>
    <t>連絡先電話番号（市外局番）</t>
    <rPh sb="0" eb="3">
      <t>レンラクサキ</t>
    </rPh>
    <rPh sb="3" eb="5">
      <t>デンワ</t>
    </rPh>
    <rPh sb="5" eb="7">
      <t>バンゴウ</t>
    </rPh>
    <rPh sb="8" eb="10">
      <t>シガイ</t>
    </rPh>
    <rPh sb="10" eb="12">
      <t>キョクバン</t>
    </rPh>
    <phoneticPr fontId="3"/>
  </si>
  <si>
    <t>連絡先電話番号（市内局番）</t>
    <rPh sb="0" eb="3">
      <t>レンラクサキ</t>
    </rPh>
    <rPh sb="3" eb="5">
      <t>デンワ</t>
    </rPh>
    <rPh sb="5" eb="7">
      <t>バンゴウ</t>
    </rPh>
    <rPh sb="8" eb="10">
      <t>シナイ</t>
    </rPh>
    <rPh sb="10" eb="12">
      <t>キョクバン</t>
    </rPh>
    <phoneticPr fontId="3"/>
  </si>
  <si>
    <t>連絡先電話番号（加入者番号）</t>
    <rPh sb="0" eb="3">
      <t>レンラクサキ</t>
    </rPh>
    <rPh sb="3" eb="5">
      <t>デンワ</t>
    </rPh>
    <rPh sb="5" eb="7">
      <t>バンゴウ</t>
    </rPh>
    <rPh sb="8" eb="11">
      <t>カニュウシャ</t>
    </rPh>
    <rPh sb="11" eb="13">
      <t>バンゴウ</t>
    </rPh>
    <phoneticPr fontId="3"/>
  </si>
  <si>
    <t>不明</t>
    <rPh sb="0" eb="2">
      <t>ふめい</t>
    </rPh>
    <phoneticPr fontId="3" type="Hiragana"/>
  </si>
  <si>
    <t>自動入力されます（誤りがある場合は直接入力してください）</t>
    <rPh sb="0" eb="2">
      <t>じどう</t>
    </rPh>
    <rPh sb="2" eb="4">
      <t>にゅうりょく</t>
    </rPh>
    <rPh sb="9" eb="10">
      <t>あやま</t>
    </rPh>
    <rPh sb="14" eb="16">
      <t>ばあい</t>
    </rPh>
    <rPh sb="17" eb="19">
      <t>ちょくせつ</t>
    </rPh>
    <rPh sb="19" eb="21">
      <t>にゅうりょく</t>
    </rPh>
    <phoneticPr fontId="3" type="Hiragana"/>
  </si>
  <si>
    <t>エラーチェック（すべての項目がクリアになっていることを確認してから意見書を印刷してください）</t>
    <rPh sb="12" eb="14">
      <t>こうもく</t>
    </rPh>
    <rPh sb="27" eb="29">
      <t>かくにん</t>
    </rPh>
    <rPh sb="33" eb="36">
      <t>いけんしょ</t>
    </rPh>
    <rPh sb="37" eb="39">
      <t>いんさつ</t>
    </rPh>
    <phoneticPr fontId="3" type="Hiragana"/>
  </si>
</sst>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411]ggge&quot;年&quot;m&quot;月&quot;d&quot;日&quot;;@"/>
    <numFmt numFmtId="177" formatCode="ee"/>
    <numFmt numFmtId="178" formatCode="ggg"/>
    <numFmt numFmtId="179" formatCode="mm"/>
    <numFmt numFmtId="180" formatCode="dd"/>
    <numFmt numFmtId="181" formatCode="0000"/>
    <numFmt numFmtId="182" formatCode="0.0"/>
    <numFmt numFmtId="183" formatCode="yyyy"/>
    <numFmt numFmtId="184" formatCode="0_ "/>
  </numFmts>
  <fonts count="41">
    <font>
      <sz val="11"/>
      <color theme="1"/>
      <name val="ＭＳ Ｐゴシック"/>
      <family val="2"/>
      <charset val="128"/>
      <scheme val="minor"/>
    </font>
    <font>
      <sz val="11"/>
      <name val="ＭＳ Ｐゴシック"/>
      <family val="3"/>
      <charset val="128"/>
    </font>
    <font>
      <sz val="20"/>
      <name val="ＭＳ Ｐゴシック"/>
      <family val="3"/>
      <charset val="128"/>
    </font>
    <font>
      <sz val="6"/>
      <name val="ＭＳ Ｐゴシック"/>
      <family val="2"/>
      <charset val="128"/>
      <scheme val="minor"/>
    </font>
    <font>
      <sz val="6"/>
      <name val="ＭＳ Ｐゴシック"/>
      <family val="3"/>
      <charset val="128"/>
    </font>
    <font>
      <sz val="16"/>
      <name val="HGP教科書体"/>
      <family val="1"/>
      <charset val="128"/>
    </font>
    <font>
      <sz val="9"/>
      <name val="ＭＳ Ｐゴシック"/>
      <family val="3"/>
      <charset val="128"/>
    </font>
    <font>
      <sz val="12"/>
      <name val="ＭＳ Ｐゴシック"/>
      <family val="3"/>
      <charset val="128"/>
    </font>
    <font>
      <sz val="11"/>
      <name val="OCR-HK"/>
      <family val="3"/>
      <charset val="128"/>
    </font>
    <font>
      <sz val="11"/>
      <name val="OCRB"/>
      <family val="3"/>
    </font>
    <font>
      <sz val="7"/>
      <name val="ＭＳ Ｐゴシック"/>
      <family val="3"/>
      <charset val="128"/>
    </font>
    <font>
      <sz val="10"/>
      <name val="ＭＳ Ｐゴシック"/>
      <family val="3"/>
      <charset val="128"/>
    </font>
    <font>
      <b/>
      <sz val="8"/>
      <name val="ＭＳ Ｐゴシック"/>
      <family val="3"/>
      <charset val="128"/>
    </font>
    <font>
      <b/>
      <sz val="9"/>
      <name val="ＭＳ Ｐゴシック"/>
      <family val="3"/>
      <charset val="128"/>
    </font>
    <font>
      <b/>
      <sz val="10"/>
      <name val="ＭＳ Ｐゴシック"/>
      <family val="3"/>
      <charset val="128"/>
    </font>
    <font>
      <b/>
      <u/>
      <sz val="9"/>
      <name val="ＭＳ Ｐゴシック"/>
      <family val="3"/>
      <charset val="128"/>
    </font>
    <font>
      <sz val="8"/>
      <name val="ＭＳ Ｐゴシック"/>
      <family val="3"/>
      <charset val="128"/>
    </font>
    <font>
      <sz val="22"/>
      <name val="ＭＳ Ｐゴシック"/>
      <family val="3"/>
      <charset val="128"/>
    </font>
    <font>
      <sz val="8"/>
      <color theme="1"/>
      <name val="ＭＳ Ｐゴシック"/>
      <family val="3"/>
      <charset val="128"/>
      <scheme val="minor"/>
    </font>
    <font>
      <b/>
      <sz val="11"/>
      <name val="ＭＳ Ｐゴシック"/>
      <family val="3"/>
      <charset val="128"/>
    </font>
    <font>
      <sz val="11"/>
      <color theme="1"/>
      <name val="ＭＳ Ｐゴシック"/>
      <family val="3"/>
      <charset val="128"/>
      <scheme val="minor"/>
    </font>
    <font>
      <b/>
      <u/>
      <sz val="8"/>
      <name val="ＭＳ Ｐゴシック"/>
      <family val="3"/>
      <charset val="128"/>
    </font>
    <font>
      <sz val="14"/>
      <name val="OCRB"/>
      <family val="3"/>
    </font>
    <font>
      <sz val="14"/>
      <color theme="1"/>
      <name val="ＭＳ Ｐゴシック"/>
      <family val="2"/>
      <charset val="128"/>
      <scheme val="minor"/>
    </font>
    <font>
      <sz val="14"/>
      <color theme="1"/>
      <name val="ＭＳ Ｐゴシック"/>
      <family val="3"/>
      <charset val="128"/>
      <scheme val="minor"/>
    </font>
    <font>
      <b/>
      <sz val="12"/>
      <name val="ＭＳ Ｐゴシック"/>
      <family val="3"/>
      <charset val="128"/>
    </font>
    <font>
      <b/>
      <u/>
      <sz val="10"/>
      <name val="ＭＳ Ｐゴシック"/>
      <family val="3"/>
      <charset val="128"/>
    </font>
    <font>
      <u/>
      <sz val="10"/>
      <name val="ＭＳ Ｐゴシック"/>
      <family val="3"/>
      <charset val="128"/>
    </font>
    <font>
      <sz val="10"/>
      <color theme="1"/>
      <name val="ＭＳ Ｐゴシック"/>
      <family val="3"/>
      <charset val="128"/>
      <scheme val="minor"/>
    </font>
    <font>
      <sz val="26"/>
      <name val="ＭＳ Ｐゴシック"/>
      <family val="3"/>
      <charset val="128"/>
    </font>
    <font>
      <sz val="16"/>
      <color theme="1"/>
      <name val="ＭＳ Ｐゴシック"/>
      <family val="2"/>
      <charset val="128"/>
      <scheme val="minor"/>
    </font>
    <font>
      <sz val="16"/>
      <color theme="1"/>
      <name val="ＭＳ Ｐゴシック"/>
      <family val="3"/>
      <charset val="128"/>
      <scheme val="minor"/>
    </font>
    <font>
      <sz val="14"/>
      <name val="ＭＳ Ｐゴシック"/>
      <family val="3"/>
      <charset val="128"/>
    </font>
    <font>
      <b/>
      <u/>
      <sz val="12"/>
      <name val="ＭＳ Ｐゴシック"/>
      <family val="3"/>
      <charset val="128"/>
    </font>
    <font>
      <b/>
      <sz val="14"/>
      <name val="ＭＳ Ｐゴシック"/>
      <family val="3"/>
      <charset val="128"/>
    </font>
    <font>
      <sz val="9"/>
      <color rgb="FF000000"/>
      <name val="MS UI Gothic"/>
      <family val="3"/>
      <charset val="128"/>
    </font>
    <font>
      <sz val="9"/>
      <color theme="1"/>
      <name val="ＭＳ Ｐゴシック"/>
      <family val="3"/>
      <charset val="128"/>
      <scheme val="minor"/>
    </font>
    <font>
      <sz val="22"/>
      <color theme="1"/>
      <name val="ＭＳ Ｐゴシック"/>
      <family val="2"/>
      <charset val="128"/>
      <scheme val="minor"/>
    </font>
    <font>
      <b/>
      <sz val="14"/>
      <color theme="1"/>
      <name val="ＭＳ Ｐゴシック"/>
      <family val="3"/>
      <charset val="128"/>
      <scheme val="minor"/>
    </font>
    <font>
      <sz val="9"/>
      <color theme="1"/>
      <name val="ＭＳ Ｐゴシック"/>
      <family val="2"/>
      <charset val="128"/>
      <scheme val="minor"/>
    </font>
    <font>
      <b/>
      <sz val="16"/>
      <color theme="1"/>
      <name val="ＭＳ Ｐゴシック"/>
      <family val="3"/>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9" tint="0.79998168889431442"/>
        <bgColor indexed="64"/>
      </patternFill>
    </fill>
  </fills>
  <borders count="27">
    <border>
      <left/>
      <right/>
      <top/>
      <bottom/>
      <diagonal/>
    </border>
    <border>
      <left/>
      <right/>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hair">
        <color indexed="64"/>
      </right>
      <top style="thin">
        <color indexed="64"/>
      </top>
      <bottom style="thin">
        <color indexed="64"/>
      </bottom>
      <diagonal/>
    </border>
    <border>
      <left style="thin">
        <color indexed="64"/>
      </left>
      <right/>
      <top/>
      <bottom style="hair">
        <color indexed="64"/>
      </bottom>
      <diagonal/>
    </border>
    <border>
      <left/>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1">
    <xf numFmtId="0" fontId="0" fillId="0" borderId="0">
      <alignment vertical="center"/>
    </xf>
  </cellStyleXfs>
  <cellXfs count="347">
    <xf numFmtId="0" fontId="0" fillId="0" borderId="0" xfId="0">
      <alignment vertical="center"/>
    </xf>
    <xf numFmtId="0" fontId="2" fillId="0" borderId="0" xfId="0" applyFont="1" applyFill="1" applyProtection="1">
      <alignment vertical="center"/>
    </xf>
    <xf numFmtId="0" fontId="2" fillId="0" borderId="0" xfId="0" applyFont="1" applyFill="1" applyAlignment="1" applyProtection="1">
      <alignment vertical="center"/>
    </xf>
    <xf numFmtId="0" fontId="2" fillId="0" borderId="0" xfId="0" applyFont="1" applyFill="1" applyBorder="1" applyAlignment="1" applyProtection="1">
      <alignment vertical="center"/>
    </xf>
    <xf numFmtId="0" fontId="0" fillId="0" borderId="0" xfId="0" applyFill="1" applyProtection="1">
      <alignment vertical="center"/>
    </xf>
    <xf numFmtId="0" fontId="0" fillId="0" borderId="0" xfId="0" applyFill="1" applyBorder="1" applyProtection="1">
      <alignment vertical="center"/>
    </xf>
    <xf numFmtId="0" fontId="6" fillId="0" borderId="0" xfId="0" applyFont="1" applyFill="1" applyBorder="1" applyAlignment="1" applyProtection="1">
      <alignment vertical="center"/>
    </xf>
    <xf numFmtId="0" fontId="7" fillId="0" borderId="0" xfId="0" applyFont="1" applyFill="1" applyBorder="1" applyAlignment="1" applyProtection="1"/>
    <xf numFmtId="0" fontId="8" fillId="0" borderId="0" xfId="0" applyFont="1" applyFill="1" applyBorder="1" applyAlignment="1" applyProtection="1">
      <alignment vertical="center"/>
    </xf>
    <xf numFmtId="0" fontId="5" fillId="0" borderId="0" xfId="0" applyFont="1" applyFill="1" applyBorder="1" applyAlignment="1" applyProtection="1">
      <alignment vertical="center"/>
    </xf>
    <xf numFmtId="0" fontId="5" fillId="0" borderId="2" xfId="0" applyFont="1" applyFill="1" applyBorder="1" applyAlignment="1" applyProtection="1">
      <alignment vertical="center"/>
    </xf>
    <xf numFmtId="0" fontId="11" fillId="0" borderId="0" xfId="0" applyFont="1" applyFill="1" applyBorder="1" applyAlignment="1" applyProtection="1"/>
    <xf numFmtId="0" fontId="11" fillId="0" borderId="0" xfId="0" applyFont="1" applyFill="1" applyBorder="1" applyAlignment="1" applyProtection="1">
      <alignment vertical="center" shrinkToFit="1"/>
    </xf>
    <xf numFmtId="0" fontId="11" fillId="0" borderId="1" xfId="0" applyFont="1" applyFill="1" applyBorder="1" applyAlignment="1" applyProtection="1">
      <alignment vertical="center" shrinkToFit="1"/>
    </xf>
    <xf numFmtId="0" fontId="11" fillId="0" borderId="0" xfId="0" applyFont="1" applyFill="1" applyBorder="1" applyAlignment="1" applyProtection="1">
      <alignment horizontal="left" vertical="top" wrapText="1" indent="1"/>
    </xf>
    <xf numFmtId="0" fontId="0" fillId="0" borderId="0" xfId="0" quotePrefix="1" applyFill="1" applyBorder="1" applyAlignment="1" applyProtection="1">
      <alignment horizontal="center" vertical="center"/>
    </xf>
    <xf numFmtId="0" fontId="0" fillId="0" borderId="0" xfId="0" applyFill="1" applyBorder="1" applyAlignment="1" applyProtection="1">
      <alignment horizontal="center" vertical="center"/>
    </xf>
    <xf numFmtId="0" fontId="6" fillId="0" borderId="1" xfId="0" applyFont="1" applyFill="1" applyBorder="1" applyAlignment="1" applyProtection="1">
      <alignment vertical="center"/>
    </xf>
    <xf numFmtId="0" fontId="5" fillId="0" borderId="7" xfId="0" applyFont="1" applyFill="1" applyBorder="1" applyAlignment="1" applyProtection="1">
      <alignment vertical="center"/>
    </xf>
    <xf numFmtId="0" fontId="0" fillId="0" borderId="0" xfId="0" applyFill="1" applyBorder="1" applyAlignment="1" applyProtection="1">
      <alignment vertical="center"/>
    </xf>
    <xf numFmtId="0" fontId="0" fillId="0" borderId="0" xfId="0" applyFill="1" applyBorder="1" applyAlignment="1" applyProtection="1">
      <alignment horizontal="left" vertical="center"/>
    </xf>
    <xf numFmtId="0" fontId="16" fillId="0" borderId="0" xfId="0" applyFont="1" applyFill="1" applyBorder="1" applyAlignment="1" applyProtection="1">
      <alignment vertical="center"/>
    </xf>
    <xf numFmtId="0" fontId="16" fillId="0" borderId="1" xfId="0" applyFont="1" applyFill="1" applyBorder="1" applyAlignment="1" applyProtection="1">
      <alignment vertical="center" shrinkToFit="1"/>
    </xf>
    <xf numFmtId="0" fontId="36" fillId="0" borderId="6" xfId="0" applyFont="1" applyBorder="1">
      <alignment vertical="center"/>
    </xf>
    <xf numFmtId="0" fontId="36" fillId="0" borderId="6" xfId="0" applyFont="1" applyFill="1" applyBorder="1">
      <alignment vertical="center"/>
    </xf>
    <xf numFmtId="49" fontId="36" fillId="2" borderId="6" xfId="0" applyNumberFormat="1" applyFont="1" applyFill="1" applyBorder="1">
      <alignment vertical="center"/>
    </xf>
    <xf numFmtId="0" fontId="36" fillId="0" borderId="6" xfId="0" applyFont="1" applyBorder="1" applyAlignment="1">
      <alignment vertical="center" wrapText="1"/>
    </xf>
    <xf numFmtId="56" fontId="36" fillId="0" borderId="6" xfId="0" applyNumberFormat="1" applyFont="1" applyFill="1" applyBorder="1" applyAlignment="1">
      <alignment vertical="center"/>
    </xf>
    <xf numFmtId="0" fontId="36" fillId="0" borderId="7" xfId="0" applyFont="1" applyFill="1" applyBorder="1" applyAlignment="1">
      <alignment vertical="center"/>
    </xf>
    <xf numFmtId="0" fontId="36" fillId="0" borderId="0" xfId="0" applyFont="1" applyFill="1" applyBorder="1" applyAlignment="1">
      <alignment vertical="center"/>
    </xf>
    <xf numFmtId="49" fontId="36" fillId="2" borderId="12" xfId="0" applyNumberFormat="1" applyFont="1" applyFill="1" applyBorder="1">
      <alignment vertical="center"/>
    </xf>
    <xf numFmtId="0" fontId="36" fillId="0" borderId="6" xfId="0" applyFont="1" applyBorder="1" applyAlignment="1">
      <alignment horizontal="left" vertical="center" wrapText="1"/>
    </xf>
    <xf numFmtId="0" fontId="36" fillId="0" borderId="6" xfId="0" applyFont="1" applyBorder="1" applyAlignment="1">
      <alignment horizontal="left" vertical="center"/>
    </xf>
    <xf numFmtId="0" fontId="36" fillId="0" borderId="6" xfId="0" applyFont="1" applyBorder="1" applyAlignment="1">
      <alignment horizontal="center" vertical="center" wrapText="1"/>
    </xf>
    <xf numFmtId="56" fontId="36" fillId="0" borderId="6" xfId="0" applyNumberFormat="1" applyFont="1" applyFill="1" applyBorder="1" applyAlignment="1">
      <alignment horizontal="left" vertical="center" wrapText="1"/>
    </xf>
    <xf numFmtId="49" fontId="36" fillId="4" borderId="25" xfId="0" applyNumberFormat="1" applyFont="1" applyFill="1" applyBorder="1">
      <alignment vertical="center"/>
    </xf>
    <xf numFmtId="49" fontId="36" fillId="4" borderId="6" xfId="0" applyNumberFormat="1" applyFont="1" applyFill="1" applyBorder="1">
      <alignment vertical="center"/>
    </xf>
    <xf numFmtId="0" fontId="39" fillId="0" borderId="6" xfId="0" applyFont="1" applyBorder="1" applyAlignment="1">
      <alignment horizontal="center" vertical="center"/>
    </xf>
    <xf numFmtId="0" fontId="36" fillId="0" borderId="0" xfId="0" applyFont="1" applyBorder="1">
      <alignment vertical="center"/>
    </xf>
    <xf numFmtId="0" fontId="36" fillId="0" borderId="0" xfId="0" applyFont="1">
      <alignment vertical="center"/>
    </xf>
    <xf numFmtId="183" fontId="36" fillId="0" borderId="0" xfId="0" applyNumberFormat="1" applyFont="1" applyBorder="1">
      <alignment vertical="center"/>
    </xf>
    <xf numFmtId="0" fontId="36" fillId="0" borderId="0" xfId="0" quotePrefix="1" applyNumberFormat="1" applyFont="1" applyBorder="1" applyAlignment="1">
      <alignment horizontal="left" vertical="center"/>
    </xf>
    <xf numFmtId="179" fontId="36" fillId="0" borderId="0" xfId="0" applyNumberFormat="1" applyFont="1" applyBorder="1" applyAlignment="1">
      <alignment horizontal="left" vertical="center"/>
    </xf>
    <xf numFmtId="180" fontId="36" fillId="0" borderId="0" xfId="0" applyNumberFormat="1" applyFont="1" applyBorder="1" applyAlignment="1">
      <alignment horizontal="left" vertical="center"/>
    </xf>
    <xf numFmtId="0" fontId="36" fillId="0" borderId="0" xfId="0" applyFont="1" applyBorder="1" applyAlignment="1">
      <alignment horizontal="left" vertical="center"/>
    </xf>
    <xf numFmtId="14" fontId="36" fillId="4" borderId="6" xfId="0" applyNumberFormat="1" applyFont="1" applyFill="1" applyBorder="1" applyAlignment="1">
      <alignment horizontal="left" vertical="center" wrapText="1"/>
    </xf>
    <xf numFmtId="178" fontId="36" fillId="0" borderId="0" xfId="0" applyNumberFormat="1" applyFont="1" applyBorder="1">
      <alignment vertical="center"/>
    </xf>
    <xf numFmtId="177" fontId="36" fillId="0" borderId="0" xfId="0" applyNumberFormat="1" applyFont="1" applyBorder="1" applyAlignment="1">
      <alignment horizontal="left" vertical="center"/>
    </xf>
    <xf numFmtId="0" fontId="36" fillId="5" borderId="6" xfId="0" applyFont="1" applyFill="1" applyBorder="1" applyAlignment="1">
      <alignment horizontal="left" vertical="center" wrapText="1"/>
    </xf>
    <xf numFmtId="0" fontId="36" fillId="3" borderId="6" xfId="0" applyFont="1" applyFill="1" applyBorder="1" applyAlignment="1">
      <alignment vertical="center" wrapText="1"/>
    </xf>
    <xf numFmtId="0" fontId="36" fillId="4" borderId="6" xfId="0" applyFont="1" applyFill="1" applyBorder="1" applyAlignment="1">
      <alignment vertical="center" wrapText="1"/>
    </xf>
    <xf numFmtId="49" fontId="36" fillId="4" borderId="6" xfId="0" applyNumberFormat="1" applyFont="1" applyFill="1" applyBorder="1" applyAlignment="1">
      <alignment vertical="center" wrapText="1"/>
    </xf>
    <xf numFmtId="182" fontId="36" fillId="4" borderId="6" xfId="0" applyNumberFormat="1" applyFont="1" applyFill="1" applyBorder="1" applyAlignment="1">
      <alignment horizontal="left" vertical="center" wrapText="1"/>
    </xf>
    <xf numFmtId="0" fontId="36" fillId="4" borderId="6" xfId="0" applyFont="1" applyFill="1" applyBorder="1" applyAlignment="1">
      <alignment horizontal="left" vertical="center" wrapText="1"/>
    </xf>
    <xf numFmtId="0" fontId="36" fillId="0" borderId="0" xfId="0" applyFont="1" applyAlignment="1">
      <alignment vertical="center" wrapText="1"/>
    </xf>
    <xf numFmtId="0" fontId="36" fillId="0" borderId="0" xfId="0" applyFont="1" applyFill="1">
      <alignment vertical="center"/>
    </xf>
    <xf numFmtId="0" fontId="36" fillId="0" borderId="6" xfId="0" applyFont="1" applyFill="1" applyBorder="1" applyAlignment="1">
      <alignment vertical="center" wrapText="1"/>
    </xf>
    <xf numFmtId="184" fontId="36" fillId="4" borderId="6" xfId="0" applyNumberFormat="1" applyFont="1" applyFill="1" applyBorder="1" applyAlignment="1">
      <alignment horizontal="left" vertical="center"/>
    </xf>
    <xf numFmtId="184" fontId="36" fillId="4" borderId="6" xfId="0" quotePrefix="1" applyNumberFormat="1" applyFont="1" applyFill="1" applyBorder="1" applyAlignment="1">
      <alignment horizontal="left" vertical="center"/>
    </xf>
    <xf numFmtId="14" fontId="36" fillId="0" borderId="0" xfId="0" applyNumberFormat="1" applyFont="1">
      <alignment vertical="center"/>
    </xf>
    <xf numFmtId="0" fontId="36" fillId="0" borderId="0" xfId="0" applyFont="1" applyBorder="1" applyAlignment="1">
      <alignment horizontal="center" vertical="center"/>
    </xf>
    <xf numFmtId="0" fontId="12" fillId="0" borderId="4" xfId="0" applyFont="1" applyFill="1" applyBorder="1" applyAlignment="1" applyProtection="1">
      <alignment vertical="top"/>
    </xf>
    <xf numFmtId="0" fontId="0" fillId="0" borderId="4" xfId="0" applyFill="1" applyBorder="1" applyAlignment="1" applyProtection="1">
      <alignment vertical="center"/>
    </xf>
    <xf numFmtId="0" fontId="0" fillId="0" borderId="5" xfId="0" applyFill="1" applyBorder="1" applyAlignment="1" applyProtection="1">
      <alignment vertical="center"/>
    </xf>
    <xf numFmtId="0" fontId="12" fillId="0" borderId="0" xfId="0" applyFont="1" applyFill="1" applyBorder="1" applyAlignment="1" applyProtection="1">
      <alignment vertical="center"/>
    </xf>
    <xf numFmtId="0" fontId="18" fillId="0" borderId="0" xfId="0" applyFont="1" applyFill="1" applyAlignment="1" applyProtection="1">
      <alignment vertical="center"/>
    </xf>
    <xf numFmtId="0" fontId="16" fillId="0" borderId="2" xfId="0" applyFont="1" applyFill="1" applyBorder="1" applyAlignment="1" applyProtection="1">
      <alignment vertical="center"/>
    </xf>
    <xf numFmtId="0" fontId="16" fillId="0" borderId="0" xfId="0" applyFont="1" applyFill="1" applyAlignment="1" applyProtection="1">
      <alignment vertical="center"/>
    </xf>
    <xf numFmtId="0" fontId="10" fillId="0" borderId="0" xfId="0" applyFont="1" applyFill="1" applyBorder="1" applyAlignment="1" applyProtection="1">
      <alignment vertical="center"/>
    </xf>
    <xf numFmtId="0" fontId="0" fillId="0" borderId="0" xfId="0" applyFill="1" applyAlignment="1" applyProtection="1">
      <alignment vertical="center"/>
    </xf>
    <xf numFmtId="0" fontId="16" fillId="0" borderId="7" xfId="0" applyFont="1" applyFill="1" applyBorder="1" applyAlignment="1" applyProtection="1">
      <alignment vertical="center"/>
    </xf>
    <xf numFmtId="0" fontId="16" fillId="0" borderId="1" xfId="0" applyFont="1" applyFill="1" applyBorder="1" applyAlignment="1" applyProtection="1">
      <alignment vertical="center"/>
    </xf>
    <xf numFmtId="0" fontId="18" fillId="0" borderId="1" xfId="0" applyFont="1" applyFill="1" applyBorder="1" applyAlignment="1" applyProtection="1">
      <alignment vertical="center"/>
    </xf>
    <xf numFmtId="0" fontId="18" fillId="0" borderId="0" xfId="0" applyFont="1" applyFill="1" applyBorder="1" applyAlignment="1" applyProtection="1">
      <alignment vertical="center"/>
    </xf>
    <xf numFmtId="0" fontId="10" fillId="0" borderId="8" xfId="0" applyFont="1" applyFill="1" applyBorder="1" applyAlignment="1" applyProtection="1">
      <alignment vertical="center"/>
    </xf>
    <xf numFmtId="0" fontId="10" fillId="0" borderId="1" xfId="0" applyFont="1" applyFill="1" applyBorder="1" applyAlignment="1" applyProtection="1">
      <alignment vertical="center"/>
    </xf>
    <xf numFmtId="0" fontId="10" fillId="0" borderId="9" xfId="0" applyFont="1" applyFill="1" applyBorder="1" applyAlignment="1" applyProtection="1">
      <alignment vertical="center"/>
    </xf>
    <xf numFmtId="0" fontId="19" fillId="0" borderId="11" xfId="0" applyFont="1" applyFill="1" applyBorder="1" applyAlignment="1" applyProtection="1">
      <alignment vertical="center"/>
    </xf>
    <xf numFmtId="0" fontId="14" fillId="0" borderId="11" xfId="0" applyFont="1" applyFill="1" applyBorder="1" applyAlignment="1" applyProtection="1">
      <alignment vertical="center"/>
    </xf>
    <xf numFmtId="0" fontId="0" fillId="0" borderId="11" xfId="0" applyFill="1" applyBorder="1" applyAlignment="1" applyProtection="1">
      <alignment vertical="center"/>
    </xf>
    <xf numFmtId="0" fontId="16" fillId="0" borderId="4" xfId="0" applyFont="1" applyFill="1" applyBorder="1" applyAlignment="1" applyProtection="1">
      <alignment vertical="center"/>
    </xf>
    <xf numFmtId="0" fontId="16" fillId="0" borderId="5" xfId="0" applyFont="1" applyFill="1" applyBorder="1" applyAlignment="1" applyProtection="1">
      <alignment vertical="center"/>
    </xf>
    <xf numFmtId="0" fontId="18" fillId="0" borderId="0" xfId="0" applyFont="1" applyFill="1" applyProtection="1">
      <alignment vertical="center"/>
    </xf>
    <xf numFmtId="0" fontId="18" fillId="0" borderId="4" xfId="0" applyFont="1" applyFill="1" applyBorder="1" applyProtection="1">
      <alignment vertical="center"/>
    </xf>
    <xf numFmtId="0" fontId="16" fillId="0" borderId="8" xfId="0" applyFont="1" applyFill="1" applyBorder="1" applyAlignment="1" applyProtection="1">
      <alignment vertical="center"/>
    </xf>
    <xf numFmtId="0" fontId="16" fillId="0" borderId="9" xfId="0" applyFont="1" applyFill="1" applyBorder="1" applyAlignment="1" applyProtection="1">
      <alignment vertical="center"/>
    </xf>
    <xf numFmtId="0" fontId="13" fillId="0" borderId="3" xfId="0" applyFont="1" applyFill="1" applyBorder="1" applyAlignment="1" applyProtection="1">
      <alignment vertical="center"/>
    </xf>
    <xf numFmtId="0" fontId="13" fillId="0" borderId="4" xfId="0" applyFont="1" applyFill="1" applyBorder="1" applyAlignment="1" applyProtection="1">
      <alignment vertical="center"/>
    </xf>
    <xf numFmtId="0" fontId="12" fillId="0" borderId="4" xfId="0" applyFont="1" applyFill="1" applyBorder="1" applyAlignment="1" applyProtection="1">
      <alignment vertical="center"/>
    </xf>
    <xf numFmtId="0" fontId="10" fillId="0" borderId="2" xfId="0" applyFont="1" applyFill="1" applyBorder="1" applyAlignment="1" applyProtection="1">
      <alignment vertical="center"/>
    </xf>
    <xf numFmtId="0" fontId="10" fillId="0" borderId="7" xfId="0" applyFont="1" applyFill="1" applyBorder="1" applyAlignment="1" applyProtection="1">
      <alignment vertical="center"/>
    </xf>
    <xf numFmtId="0" fontId="19" fillId="0" borderId="4" xfId="0" applyFont="1" applyFill="1" applyBorder="1" applyAlignment="1" applyProtection="1">
      <alignment vertical="center"/>
    </xf>
    <xf numFmtId="0" fontId="14" fillId="0" borderId="4" xfId="0" applyFont="1" applyFill="1" applyBorder="1" applyAlignment="1" applyProtection="1">
      <alignment vertical="center"/>
    </xf>
    <xf numFmtId="0" fontId="1" fillId="0" borderId="0" xfId="0" applyFont="1" applyFill="1" applyBorder="1" applyAlignment="1" applyProtection="1">
      <alignment vertical="center"/>
    </xf>
    <xf numFmtId="0" fontId="1" fillId="0" borderId="1" xfId="0" applyFont="1" applyFill="1" applyBorder="1" applyAlignment="1" applyProtection="1">
      <alignment vertical="center"/>
    </xf>
    <xf numFmtId="0" fontId="20" fillId="0" borderId="1" xfId="0" quotePrefix="1" applyFont="1" applyFill="1" applyBorder="1" applyAlignment="1" applyProtection="1">
      <alignment horizontal="center" vertical="center"/>
    </xf>
    <xf numFmtId="0" fontId="20" fillId="0" borderId="1" xfId="0" applyFont="1" applyFill="1" applyBorder="1" applyAlignment="1" applyProtection="1">
      <alignment horizontal="center" vertical="center"/>
    </xf>
    <xf numFmtId="0" fontId="11" fillId="0" borderId="4" xfId="0" applyFont="1" applyFill="1" applyBorder="1" applyAlignment="1" applyProtection="1">
      <alignment vertical="top"/>
    </xf>
    <xf numFmtId="0" fontId="0" fillId="0" borderId="11" xfId="0" applyFill="1" applyBorder="1" applyProtection="1">
      <alignment vertical="center"/>
    </xf>
    <xf numFmtId="176" fontId="0" fillId="0" borderId="11" xfId="0" applyNumberFormat="1" applyFill="1" applyBorder="1" applyAlignment="1" applyProtection="1">
      <alignment vertical="center"/>
    </xf>
    <xf numFmtId="0" fontId="11" fillId="0" borderId="1" xfId="0" applyFont="1" applyFill="1" applyBorder="1" applyAlignment="1" applyProtection="1">
      <alignment vertical="center"/>
    </xf>
    <xf numFmtId="49" fontId="16" fillId="0" borderId="1" xfId="0" applyNumberFormat="1" applyFont="1" applyFill="1" applyBorder="1" applyAlignment="1" applyProtection="1">
      <alignment vertical="center"/>
    </xf>
    <xf numFmtId="0" fontId="0" fillId="0" borderId="7" xfId="0" applyFill="1" applyBorder="1" applyAlignment="1" applyProtection="1">
      <alignment vertical="center"/>
    </xf>
    <xf numFmtId="0" fontId="0" fillId="0" borderId="2" xfId="0" applyFill="1" applyBorder="1" applyAlignment="1" applyProtection="1">
      <alignment vertical="center"/>
    </xf>
    <xf numFmtId="0" fontId="11" fillId="0" borderId="7" xfId="0" applyFont="1" applyFill="1" applyBorder="1" applyAlignment="1" applyProtection="1">
      <alignment vertical="center"/>
    </xf>
    <xf numFmtId="0" fontId="19" fillId="0" borderId="20" xfId="0" applyFont="1" applyFill="1" applyBorder="1" applyAlignment="1" applyProtection="1">
      <alignment vertical="center"/>
    </xf>
    <xf numFmtId="0" fontId="12" fillId="0" borderId="21" xfId="0" applyFont="1" applyFill="1" applyBorder="1" applyAlignment="1" applyProtection="1">
      <alignment vertical="center"/>
    </xf>
    <xf numFmtId="0" fontId="4" fillId="0" borderId="21" xfId="0" applyFont="1" applyFill="1" applyBorder="1" applyAlignment="1" applyProtection="1">
      <alignment vertical="center"/>
    </xf>
    <xf numFmtId="0" fontId="0" fillId="0" borderId="21" xfId="0" applyFill="1" applyBorder="1" applyAlignment="1" applyProtection="1">
      <alignment vertical="center"/>
    </xf>
    <xf numFmtId="0" fontId="24" fillId="0" borderId="0" xfId="0" applyFont="1" applyFill="1" applyBorder="1" applyAlignment="1" applyProtection="1">
      <alignment vertical="center"/>
    </xf>
    <xf numFmtId="0" fontId="19" fillId="0" borderId="22" xfId="0" applyFont="1" applyFill="1" applyBorder="1" applyAlignment="1" applyProtection="1">
      <alignment vertical="center"/>
    </xf>
    <xf numFmtId="0" fontId="12" fillId="0" borderId="23" xfId="0" applyFont="1" applyFill="1" applyBorder="1" applyAlignment="1" applyProtection="1">
      <alignment vertical="center"/>
    </xf>
    <xf numFmtId="0" fontId="4" fillId="0" borderId="23" xfId="0" applyFont="1" applyFill="1" applyBorder="1" applyAlignment="1" applyProtection="1">
      <alignment vertical="center"/>
    </xf>
    <xf numFmtId="0" fontId="0" fillId="0" borderId="23" xfId="0" applyFill="1" applyBorder="1" applyAlignment="1" applyProtection="1">
      <alignment vertical="center"/>
    </xf>
    <xf numFmtId="0" fontId="0" fillId="0" borderId="8" xfId="0" applyFill="1" applyBorder="1" applyAlignment="1" applyProtection="1">
      <alignment vertical="center"/>
    </xf>
    <xf numFmtId="0" fontId="0" fillId="0" borderId="1" xfId="0" applyFill="1" applyBorder="1" applyAlignment="1" applyProtection="1">
      <alignment vertical="center"/>
    </xf>
    <xf numFmtId="0" fontId="0" fillId="0" borderId="9" xfId="0" applyFill="1" applyBorder="1" applyAlignment="1" applyProtection="1">
      <alignment vertical="center"/>
    </xf>
    <xf numFmtId="0" fontId="0" fillId="0" borderId="3" xfId="0" applyFill="1" applyBorder="1" applyAlignment="1" applyProtection="1">
      <alignment vertical="center"/>
    </xf>
    <xf numFmtId="0" fontId="11" fillId="0" borderId="0" xfId="0" applyFont="1" applyFill="1" applyBorder="1" applyAlignment="1" applyProtection="1">
      <alignment vertical="center"/>
    </xf>
    <xf numFmtId="0" fontId="11" fillId="0" borderId="2" xfId="0" applyFont="1" applyFill="1" applyBorder="1" applyAlignment="1" applyProtection="1">
      <alignment vertical="center"/>
    </xf>
    <xf numFmtId="0" fontId="34" fillId="0" borderId="11" xfId="0" applyFont="1" applyFill="1" applyBorder="1" applyAlignment="1" applyProtection="1">
      <alignment vertical="center"/>
    </xf>
    <xf numFmtId="0" fontId="25" fillId="0" borderId="7" xfId="0" applyFont="1" applyFill="1" applyBorder="1" applyAlignment="1" applyProtection="1">
      <alignment vertical="center"/>
    </xf>
    <xf numFmtId="0" fontId="13" fillId="0" borderId="0" xfId="0" applyFont="1" applyFill="1" applyBorder="1" applyAlignment="1" applyProtection="1">
      <alignment vertical="center"/>
    </xf>
    <xf numFmtId="0" fontId="6" fillId="0" borderId="3" xfId="0" applyFont="1" applyFill="1" applyBorder="1" applyAlignment="1" applyProtection="1">
      <alignment vertical="center"/>
    </xf>
    <xf numFmtId="0" fontId="37" fillId="0" borderId="11" xfId="0" applyFont="1" applyFill="1" applyBorder="1" applyAlignment="1" applyProtection="1">
      <alignment vertical="center"/>
    </xf>
    <xf numFmtId="0" fontId="26" fillId="0" borderId="0" xfId="0" applyFont="1" applyFill="1" applyBorder="1" applyAlignment="1" applyProtection="1">
      <alignment vertical="center"/>
    </xf>
    <xf numFmtId="0" fontId="28" fillId="0" borderId="0" xfId="0" applyFont="1" applyFill="1" applyBorder="1" applyAlignment="1" applyProtection="1">
      <alignment vertical="center"/>
    </xf>
    <xf numFmtId="0" fontId="21" fillId="0" borderId="0" xfId="0" applyFont="1" applyFill="1" applyBorder="1" applyAlignment="1" applyProtection="1">
      <alignment vertical="center"/>
    </xf>
    <xf numFmtId="0" fontId="25" fillId="0" borderId="3" xfId="0" applyFont="1" applyFill="1" applyBorder="1" applyAlignment="1" applyProtection="1">
      <alignment vertical="center"/>
    </xf>
    <xf numFmtId="0" fontId="16" fillId="0" borderId="7" xfId="0" applyFont="1" applyFill="1" applyBorder="1" applyAlignment="1" applyProtection="1">
      <alignment vertical="center" wrapText="1"/>
    </xf>
    <xf numFmtId="0" fontId="16" fillId="0" borderId="0" xfId="0" applyFont="1" applyFill="1" applyBorder="1" applyAlignment="1" applyProtection="1"/>
    <xf numFmtId="0" fontId="0" fillId="0" borderId="0" xfId="0" applyFill="1" applyBorder="1" applyAlignment="1" applyProtection="1"/>
    <xf numFmtId="0" fontId="36" fillId="5" borderId="6" xfId="0" applyNumberFormat="1" applyFont="1" applyFill="1" applyBorder="1">
      <alignment vertical="center"/>
    </xf>
    <xf numFmtId="0" fontId="16" fillId="0" borderId="0" xfId="0" applyFont="1" applyFill="1" applyBorder="1" applyAlignment="1" applyProtection="1">
      <alignment horizontal="center" vertical="center"/>
    </xf>
    <xf numFmtId="0" fontId="11" fillId="0" borderId="7" xfId="0" applyFont="1" applyFill="1" applyBorder="1" applyAlignment="1" applyProtection="1">
      <alignment horizontal="left" vertical="center"/>
    </xf>
    <xf numFmtId="0" fontId="11" fillId="0" borderId="0" xfId="0" applyFont="1" applyFill="1" applyBorder="1" applyAlignment="1" applyProtection="1">
      <alignment horizontal="left" vertical="center"/>
    </xf>
    <xf numFmtId="0" fontId="11" fillId="0" borderId="0" xfId="0" applyFont="1" applyFill="1" applyBorder="1" applyAlignment="1" applyProtection="1">
      <alignment horizontal="left" vertical="center" wrapText="1"/>
    </xf>
    <xf numFmtId="0" fontId="16" fillId="0" borderId="0" xfId="0" applyFont="1" applyFill="1" applyBorder="1" applyAlignment="1" applyProtection="1">
      <alignment horizontal="left" vertical="center" wrapText="1"/>
    </xf>
    <xf numFmtId="0" fontId="16" fillId="0" borderId="0" xfId="0" applyFont="1" applyFill="1" applyBorder="1" applyAlignment="1" applyProtection="1">
      <alignment horizontal="left" vertical="center"/>
    </xf>
    <xf numFmtId="0" fontId="11" fillId="0" borderId="7" xfId="0" applyFont="1" applyFill="1" applyBorder="1" applyAlignment="1" applyProtection="1">
      <alignment horizontal="left" vertical="top" wrapText="1" indent="1"/>
    </xf>
    <xf numFmtId="0" fontId="11" fillId="0" borderId="8" xfId="0" applyFont="1" applyFill="1" applyBorder="1" applyAlignment="1" applyProtection="1">
      <alignment horizontal="left" vertical="top" wrapText="1" indent="1"/>
    </xf>
    <xf numFmtId="0" fontId="11" fillId="0" borderId="1" xfId="0" applyFont="1" applyFill="1" applyBorder="1" applyAlignment="1" applyProtection="1">
      <alignment horizontal="left" vertical="top" wrapText="1" indent="1"/>
    </xf>
    <xf numFmtId="0" fontId="0" fillId="0" borderId="1" xfId="0" applyFill="1" applyBorder="1" applyProtection="1">
      <alignment vertical="center"/>
    </xf>
    <xf numFmtId="0" fontId="6" fillId="0" borderId="1" xfId="0" applyFont="1" applyFill="1" applyBorder="1" applyAlignment="1" applyProtection="1">
      <alignment horizontal="center" vertical="center" shrinkToFit="1"/>
    </xf>
    <xf numFmtId="0" fontId="6" fillId="0" borderId="9" xfId="0" applyFont="1" applyFill="1" applyBorder="1" applyAlignment="1" applyProtection="1">
      <alignment horizontal="center" vertical="center" shrinkToFit="1"/>
    </xf>
    <xf numFmtId="0" fontId="36" fillId="0" borderId="6" xfId="0" applyFont="1" applyFill="1" applyBorder="1" applyAlignment="1">
      <alignment horizontal="center" vertical="center" shrinkToFit="1"/>
    </xf>
    <xf numFmtId="0" fontId="36" fillId="0" borderId="6" xfId="0" applyFont="1" applyBorder="1" applyAlignment="1">
      <alignment horizontal="center" vertical="center"/>
    </xf>
    <xf numFmtId="0" fontId="36" fillId="0" borderId="3" xfId="0" applyFont="1" applyBorder="1" applyAlignment="1">
      <alignment horizontal="left" vertical="center"/>
    </xf>
    <xf numFmtId="0" fontId="36" fillId="0" borderId="5" xfId="0" applyFont="1" applyBorder="1" applyAlignment="1">
      <alignment horizontal="left" vertical="center"/>
    </xf>
    <xf numFmtId="0" fontId="36" fillId="0" borderId="7" xfId="0" applyFont="1" applyBorder="1" applyAlignment="1">
      <alignment horizontal="left" vertical="center"/>
    </xf>
    <xf numFmtId="0" fontId="36" fillId="0" borderId="2" xfId="0" applyFont="1" applyBorder="1" applyAlignment="1">
      <alignment horizontal="left" vertical="center"/>
    </xf>
    <xf numFmtId="0" fontId="36" fillId="0" borderId="8" xfId="0" applyFont="1" applyBorder="1" applyAlignment="1">
      <alignment horizontal="left" vertical="center"/>
    </xf>
    <xf numFmtId="0" fontId="36" fillId="0" borderId="9" xfId="0" applyFont="1" applyBorder="1" applyAlignment="1">
      <alignment horizontal="left" vertical="center"/>
    </xf>
    <xf numFmtId="0" fontId="36" fillId="0" borderId="6" xfId="0" applyFont="1" applyBorder="1" applyAlignment="1">
      <alignment horizontal="left" vertical="center" wrapText="1"/>
    </xf>
    <xf numFmtId="0" fontId="36" fillId="0" borderId="6" xfId="0" applyFont="1" applyBorder="1" applyAlignment="1">
      <alignment horizontal="left" vertical="center"/>
    </xf>
    <xf numFmtId="0" fontId="36" fillId="0" borderId="6" xfId="0" applyFont="1" applyBorder="1" applyAlignment="1">
      <alignment horizontal="center" vertical="center" wrapText="1"/>
    </xf>
    <xf numFmtId="56" fontId="36" fillId="0" borderId="6" xfId="0" applyNumberFormat="1" applyFont="1" applyFill="1" applyBorder="1" applyAlignment="1">
      <alignment vertical="center" wrapText="1"/>
    </xf>
    <xf numFmtId="56" fontId="36" fillId="0" borderId="6" xfId="0" applyNumberFormat="1" applyFont="1" applyFill="1" applyBorder="1" applyAlignment="1">
      <alignment horizontal="left" vertical="center" wrapText="1"/>
    </xf>
    <xf numFmtId="0" fontId="36" fillId="0" borderId="26" xfId="0" applyFont="1" applyBorder="1" applyAlignment="1">
      <alignment horizontal="left" vertical="center"/>
    </xf>
    <xf numFmtId="0" fontId="36" fillId="0" borderId="24" xfId="0" applyFont="1" applyBorder="1" applyAlignment="1">
      <alignment horizontal="left" vertical="center"/>
    </xf>
    <xf numFmtId="0" fontId="36" fillId="0" borderId="25" xfId="0" applyFont="1" applyBorder="1" applyAlignment="1">
      <alignment horizontal="left" vertical="center"/>
    </xf>
    <xf numFmtId="0" fontId="39" fillId="0" borderId="10" xfId="0" applyFont="1" applyBorder="1" applyAlignment="1">
      <alignment horizontal="left" vertical="center"/>
    </xf>
    <xf numFmtId="0" fontId="39" fillId="0" borderId="12" xfId="0" applyFont="1" applyBorder="1" applyAlignment="1">
      <alignment horizontal="left" vertical="center"/>
    </xf>
    <xf numFmtId="0" fontId="36" fillId="0" borderId="6" xfId="0" applyFont="1" applyFill="1" applyBorder="1" applyAlignment="1">
      <alignment horizontal="left" vertical="center"/>
    </xf>
    <xf numFmtId="0" fontId="36" fillId="0" borderId="26" xfId="0" applyFont="1" applyFill="1" applyBorder="1" applyAlignment="1">
      <alignment horizontal="left" vertical="center"/>
    </xf>
    <xf numFmtId="0" fontId="36" fillId="0" borderId="24" xfId="0" applyFont="1" applyFill="1" applyBorder="1" applyAlignment="1">
      <alignment horizontal="left" vertical="center"/>
    </xf>
    <xf numFmtId="0" fontId="36" fillId="0" borderId="25" xfId="0" applyFont="1" applyFill="1" applyBorder="1" applyAlignment="1">
      <alignment horizontal="left" vertical="center"/>
    </xf>
    <xf numFmtId="0" fontId="11" fillId="0" borderId="0" xfId="0" applyFont="1" applyFill="1" applyBorder="1" applyAlignment="1" applyProtection="1">
      <alignment horizontal="center"/>
    </xf>
    <xf numFmtId="0" fontId="7" fillId="0" borderId="0" xfId="0" applyFont="1" applyFill="1" applyBorder="1" applyAlignment="1" applyProtection="1">
      <alignment horizontal="center" shrinkToFit="1"/>
    </xf>
    <xf numFmtId="0" fontId="40" fillId="0" borderId="10" xfId="0" quotePrefix="1" applyFont="1" applyFill="1" applyBorder="1" applyAlignment="1" applyProtection="1">
      <alignment horizontal="center" textRotation="150"/>
    </xf>
    <xf numFmtId="0" fontId="40" fillId="0" borderId="11" xfId="0" applyFont="1" applyFill="1" applyBorder="1" applyAlignment="1" applyProtection="1">
      <alignment horizontal="center" textRotation="150"/>
    </xf>
    <xf numFmtId="0" fontId="40" fillId="0" borderId="12" xfId="0" applyFont="1" applyFill="1" applyBorder="1" applyAlignment="1" applyProtection="1">
      <alignment horizontal="center" textRotation="150"/>
    </xf>
    <xf numFmtId="0" fontId="11" fillId="0" borderId="0" xfId="0" applyFont="1" applyFill="1" applyBorder="1" applyAlignment="1" applyProtection="1">
      <alignment horizontal="center" shrinkToFit="1"/>
    </xf>
    <xf numFmtId="0" fontId="6" fillId="0" borderId="0" xfId="0" applyFont="1" applyFill="1" applyBorder="1" applyAlignment="1" applyProtection="1">
      <alignment horizontal="center"/>
    </xf>
    <xf numFmtId="0" fontId="6" fillId="0" borderId="2" xfId="0" applyFont="1" applyFill="1" applyBorder="1" applyAlignment="1" applyProtection="1">
      <alignment horizontal="center"/>
    </xf>
    <xf numFmtId="0" fontId="11" fillId="0" borderId="7" xfId="0" applyFont="1" applyFill="1" applyBorder="1" applyAlignment="1" applyProtection="1">
      <alignment horizontal="left" vertical="center" wrapText="1"/>
    </xf>
    <xf numFmtId="0" fontId="11" fillId="0" borderId="0" xfId="0" applyFont="1" applyFill="1" applyBorder="1" applyAlignment="1" applyProtection="1">
      <alignment horizontal="left" vertical="center" wrapText="1"/>
    </xf>
    <xf numFmtId="0" fontId="11" fillId="0" borderId="2" xfId="0" applyFont="1" applyFill="1" applyBorder="1" applyAlignment="1" applyProtection="1">
      <alignment horizontal="left" vertical="center" wrapText="1"/>
    </xf>
    <xf numFmtId="0" fontId="6" fillId="0" borderId="7" xfId="0" applyFont="1" applyFill="1" applyBorder="1" applyAlignment="1" applyProtection="1">
      <alignment horizontal="left" vertical="center" wrapText="1"/>
    </xf>
    <xf numFmtId="0" fontId="6" fillId="0" borderId="0" xfId="0" applyFont="1" applyFill="1" applyBorder="1" applyAlignment="1" applyProtection="1">
      <alignment horizontal="left" vertical="center"/>
    </xf>
    <xf numFmtId="0" fontId="7" fillId="0" borderId="0" xfId="0" applyFont="1" applyFill="1" applyBorder="1" applyAlignment="1" applyProtection="1">
      <alignment horizontal="center" vertical="center" shrinkToFit="1"/>
    </xf>
    <xf numFmtId="0" fontId="11" fillId="0" borderId="0" xfId="0" applyFont="1" applyFill="1" applyBorder="1" applyAlignment="1" applyProtection="1">
      <alignment horizontal="left" vertical="center"/>
    </xf>
    <xf numFmtId="0" fontId="6" fillId="0" borderId="0" xfId="0" applyFont="1" applyFill="1" applyBorder="1" applyAlignment="1" applyProtection="1">
      <alignment horizontal="left" vertical="center" wrapText="1"/>
    </xf>
    <xf numFmtId="0" fontId="11" fillId="0" borderId="7" xfId="0" applyFont="1" applyFill="1" applyBorder="1" applyAlignment="1" applyProtection="1">
      <alignment horizontal="left" vertical="center"/>
    </xf>
    <xf numFmtId="0" fontId="16" fillId="0" borderId="0" xfId="0" applyFont="1" applyFill="1" applyBorder="1" applyAlignment="1" applyProtection="1">
      <alignment horizontal="left" vertical="center" wrapText="1"/>
    </xf>
    <xf numFmtId="0" fontId="11" fillId="0" borderId="8" xfId="0" applyFont="1" applyFill="1" applyBorder="1" applyAlignment="1" applyProtection="1">
      <alignment horizontal="left" vertical="center" wrapText="1"/>
    </xf>
    <xf numFmtId="0" fontId="11" fillId="0" borderId="1" xfId="0" applyFont="1" applyFill="1" applyBorder="1" applyAlignment="1" applyProtection="1">
      <alignment horizontal="left" vertical="center" wrapText="1"/>
    </xf>
    <xf numFmtId="0" fontId="11" fillId="0" borderId="9" xfId="0" applyFont="1" applyFill="1" applyBorder="1" applyAlignment="1" applyProtection="1">
      <alignment horizontal="left" vertical="center" wrapText="1"/>
    </xf>
    <xf numFmtId="0" fontId="1" fillId="0" borderId="7" xfId="0" applyFont="1" applyFill="1" applyBorder="1" applyAlignment="1" applyProtection="1">
      <alignment vertical="top" wrapText="1"/>
    </xf>
    <xf numFmtId="0" fontId="1" fillId="0" borderId="0" xfId="0" applyFont="1" applyFill="1" applyBorder="1" applyAlignment="1" applyProtection="1">
      <alignment vertical="top" wrapText="1"/>
    </xf>
    <xf numFmtId="0" fontId="1" fillId="0" borderId="2" xfId="0" applyFont="1" applyFill="1" applyBorder="1" applyAlignment="1" applyProtection="1">
      <alignment vertical="top" wrapText="1"/>
    </xf>
    <xf numFmtId="0" fontId="1" fillId="0" borderId="8" xfId="0" applyFont="1" applyFill="1" applyBorder="1" applyAlignment="1" applyProtection="1">
      <alignment vertical="top" wrapText="1"/>
    </xf>
    <xf numFmtId="0" fontId="1" fillId="0" borderId="1" xfId="0" applyFont="1" applyFill="1" applyBorder="1" applyAlignment="1" applyProtection="1">
      <alignment vertical="top" wrapText="1"/>
    </xf>
    <xf numFmtId="0" fontId="1" fillId="0" borderId="9" xfId="0" applyFont="1" applyFill="1" applyBorder="1" applyAlignment="1" applyProtection="1">
      <alignment vertical="top" wrapText="1"/>
    </xf>
    <xf numFmtId="0" fontId="25" fillId="0" borderId="3" xfId="0" applyFont="1" applyFill="1" applyBorder="1" applyAlignment="1" applyProtection="1">
      <alignment horizontal="left" vertical="center" wrapText="1"/>
    </xf>
    <xf numFmtId="0" fontId="25" fillId="0" borderId="4" xfId="0" applyFont="1" applyFill="1" applyBorder="1" applyAlignment="1" applyProtection="1">
      <alignment horizontal="left" vertical="center" wrapText="1"/>
    </xf>
    <xf numFmtId="0" fontId="25" fillId="0" borderId="5" xfId="0" applyFont="1" applyFill="1" applyBorder="1" applyAlignment="1" applyProtection="1">
      <alignment horizontal="left" vertical="center" wrapText="1"/>
    </xf>
    <xf numFmtId="0" fontId="25" fillId="0" borderId="7" xfId="0" applyFont="1" applyFill="1" applyBorder="1" applyAlignment="1" applyProtection="1">
      <alignment horizontal="left" vertical="center" wrapText="1"/>
    </xf>
    <xf numFmtId="0" fontId="25" fillId="0" borderId="0" xfId="0" applyFont="1" applyFill="1" applyBorder="1" applyAlignment="1" applyProtection="1">
      <alignment horizontal="left" vertical="center" wrapText="1"/>
    </xf>
    <xf numFmtId="0" fontId="25" fillId="0" borderId="2" xfId="0" applyFont="1" applyFill="1" applyBorder="1" applyAlignment="1" applyProtection="1">
      <alignment horizontal="left" vertical="center" wrapText="1"/>
    </xf>
    <xf numFmtId="0" fontId="25" fillId="0" borderId="8" xfId="0" applyFont="1" applyFill="1" applyBorder="1" applyAlignment="1" applyProtection="1">
      <alignment horizontal="left" vertical="center" wrapText="1"/>
    </xf>
    <xf numFmtId="0" fontId="25" fillId="0" borderId="1" xfId="0" applyFont="1" applyFill="1" applyBorder="1" applyAlignment="1" applyProtection="1">
      <alignment horizontal="left" vertical="center" wrapText="1"/>
    </xf>
    <xf numFmtId="0" fontId="25" fillId="0" borderId="9" xfId="0" applyFont="1" applyFill="1" applyBorder="1" applyAlignment="1" applyProtection="1">
      <alignment horizontal="left" vertical="center" wrapText="1"/>
    </xf>
    <xf numFmtId="0" fontId="11" fillId="0" borderId="2" xfId="0" applyFont="1" applyFill="1" applyBorder="1" applyAlignment="1" applyProtection="1">
      <alignment horizontal="left" vertical="center"/>
    </xf>
    <xf numFmtId="0" fontId="16" fillId="0" borderId="1" xfId="0" applyFont="1" applyFill="1" applyBorder="1" applyAlignment="1" applyProtection="1">
      <alignment horizontal="center" vertical="center" shrinkToFit="1"/>
    </xf>
    <xf numFmtId="0" fontId="14" fillId="0" borderId="7" xfId="0" applyFont="1" applyFill="1" applyBorder="1" applyAlignment="1" applyProtection="1">
      <alignment horizontal="center" vertical="center"/>
    </xf>
    <xf numFmtId="0" fontId="14" fillId="0" borderId="0" xfId="0" applyFont="1" applyFill="1" applyBorder="1" applyAlignment="1" applyProtection="1">
      <alignment horizontal="center" vertical="center"/>
    </xf>
    <xf numFmtId="0" fontId="7" fillId="0" borderId="21" xfId="0" applyFont="1" applyFill="1" applyBorder="1" applyAlignment="1" applyProtection="1">
      <alignment horizontal="left" vertical="center" indent="1" shrinkToFit="1"/>
    </xf>
    <xf numFmtId="176" fontId="23" fillId="0" borderId="0" xfId="0" applyNumberFormat="1" applyFont="1" applyFill="1" applyBorder="1" applyAlignment="1" applyProtection="1">
      <alignment horizontal="center" vertical="center"/>
    </xf>
    <xf numFmtId="0" fontId="25" fillId="0" borderId="3" xfId="0" applyFont="1" applyFill="1" applyBorder="1" applyAlignment="1" applyProtection="1">
      <alignment horizontal="left" vertical="center"/>
    </xf>
    <xf numFmtId="0" fontId="25" fillId="0" borderId="4" xfId="0" applyFont="1" applyFill="1" applyBorder="1" applyAlignment="1" applyProtection="1">
      <alignment horizontal="left" vertical="center"/>
    </xf>
    <xf numFmtId="0" fontId="25" fillId="0" borderId="5" xfId="0" applyFont="1" applyFill="1" applyBorder="1" applyAlignment="1" applyProtection="1">
      <alignment horizontal="left" vertical="center"/>
    </xf>
    <xf numFmtId="0" fontId="25" fillId="0" borderId="8" xfId="0" applyFont="1" applyFill="1" applyBorder="1" applyAlignment="1" applyProtection="1">
      <alignment horizontal="left" vertical="center"/>
    </xf>
    <xf numFmtId="0" fontId="25" fillId="0" borderId="1" xfId="0" applyFont="1" applyFill="1" applyBorder="1" applyAlignment="1" applyProtection="1">
      <alignment horizontal="left" vertical="center"/>
    </xf>
    <xf numFmtId="0" fontId="25" fillId="0" borderId="9" xfId="0" applyFont="1" applyFill="1" applyBorder="1" applyAlignment="1" applyProtection="1">
      <alignment horizontal="left" vertical="center"/>
    </xf>
    <xf numFmtId="0" fontId="7" fillId="0" borderId="23" xfId="0" applyFont="1" applyFill="1" applyBorder="1" applyAlignment="1" applyProtection="1">
      <alignment horizontal="left" vertical="center" indent="1" shrinkToFit="1"/>
    </xf>
    <xf numFmtId="0" fontId="16" fillId="0" borderId="0" xfId="0" applyFont="1" applyFill="1" applyBorder="1" applyAlignment="1" applyProtection="1">
      <alignment horizontal="center" vertical="center"/>
    </xf>
    <xf numFmtId="0" fontId="16" fillId="0" borderId="1" xfId="0" applyFont="1" applyFill="1" applyBorder="1" applyAlignment="1" applyProtection="1">
      <alignment horizontal="left" vertical="center" wrapText="1"/>
    </xf>
    <xf numFmtId="0" fontId="25" fillId="0" borderId="7" xfId="0" applyFont="1" applyFill="1" applyBorder="1" applyAlignment="1" applyProtection="1">
      <alignment horizontal="left" vertical="center"/>
    </xf>
    <xf numFmtId="0" fontId="25" fillId="0" borderId="0" xfId="0" applyFont="1" applyFill="1" applyBorder="1" applyAlignment="1" applyProtection="1">
      <alignment horizontal="left" vertical="center"/>
    </xf>
    <xf numFmtId="0" fontId="25" fillId="0" borderId="2" xfId="0" applyFont="1" applyFill="1" applyBorder="1" applyAlignment="1" applyProtection="1">
      <alignment horizontal="left" vertical="center"/>
    </xf>
    <xf numFmtId="176" fontId="23" fillId="0" borderId="3" xfId="0" applyNumberFormat="1" applyFont="1" applyFill="1" applyBorder="1" applyAlignment="1" applyProtection="1">
      <alignment horizontal="center" vertical="center"/>
    </xf>
    <xf numFmtId="176" fontId="24" fillId="0" borderId="4" xfId="0" applyNumberFormat="1" applyFont="1" applyFill="1" applyBorder="1" applyAlignment="1" applyProtection="1">
      <alignment horizontal="center" vertical="center"/>
    </xf>
    <xf numFmtId="176" fontId="24" fillId="0" borderId="5" xfId="0" applyNumberFormat="1" applyFont="1" applyFill="1" applyBorder="1" applyAlignment="1" applyProtection="1">
      <alignment horizontal="center" vertical="center"/>
    </xf>
    <xf numFmtId="176" fontId="24" fillId="0" borderId="7" xfId="0" applyNumberFormat="1" applyFont="1" applyFill="1" applyBorder="1" applyAlignment="1" applyProtection="1">
      <alignment horizontal="center" vertical="center"/>
    </xf>
    <xf numFmtId="176" fontId="24" fillId="0" borderId="0" xfId="0" applyNumberFormat="1" applyFont="1" applyFill="1" applyBorder="1" applyAlignment="1" applyProtection="1">
      <alignment horizontal="center" vertical="center"/>
    </xf>
    <xf numFmtId="176" fontId="24" fillId="0" borderId="2" xfId="0" applyNumberFormat="1" applyFont="1" applyFill="1" applyBorder="1" applyAlignment="1" applyProtection="1">
      <alignment horizontal="center" vertical="center"/>
    </xf>
    <xf numFmtId="176" fontId="24" fillId="0" borderId="8" xfId="0" applyNumberFormat="1" applyFont="1" applyFill="1" applyBorder="1" applyAlignment="1" applyProtection="1">
      <alignment horizontal="center" vertical="center"/>
    </xf>
    <xf numFmtId="176" fontId="24" fillId="0" borderId="1" xfId="0" applyNumberFormat="1" applyFont="1" applyFill="1" applyBorder="1" applyAlignment="1" applyProtection="1">
      <alignment horizontal="center" vertical="center"/>
    </xf>
    <xf numFmtId="176" fontId="24" fillId="0" borderId="9" xfId="0" applyNumberFormat="1" applyFont="1" applyFill="1" applyBorder="1" applyAlignment="1" applyProtection="1">
      <alignment horizontal="center" vertical="center"/>
    </xf>
    <xf numFmtId="0" fontId="25" fillId="0" borderId="3" xfId="0" applyFont="1" applyFill="1" applyBorder="1" applyAlignment="1" applyProtection="1">
      <alignment horizontal="center" vertical="center"/>
    </xf>
    <xf numFmtId="0" fontId="25" fillId="0" borderId="4" xfId="0" applyFont="1" applyFill="1" applyBorder="1" applyAlignment="1" applyProtection="1">
      <alignment horizontal="center" vertical="center"/>
    </xf>
    <xf numFmtId="0" fontId="25" fillId="0" borderId="5" xfId="0" applyFont="1" applyFill="1" applyBorder="1" applyAlignment="1" applyProtection="1">
      <alignment horizontal="center" vertical="center"/>
    </xf>
    <xf numFmtId="0" fontId="25" fillId="0" borderId="7" xfId="0" applyFont="1" applyFill="1" applyBorder="1" applyAlignment="1" applyProtection="1">
      <alignment horizontal="center" vertical="center"/>
    </xf>
    <xf numFmtId="0" fontId="25" fillId="0" borderId="0" xfId="0" applyFont="1" applyFill="1" applyBorder="1" applyAlignment="1" applyProtection="1">
      <alignment horizontal="center" vertical="center"/>
    </xf>
    <xf numFmtId="0" fontId="25" fillId="0" borderId="2" xfId="0" applyFont="1" applyFill="1" applyBorder="1" applyAlignment="1" applyProtection="1">
      <alignment horizontal="center" vertical="center"/>
    </xf>
    <xf numFmtId="0" fontId="25" fillId="0" borderId="8" xfId="0" applyFont="1" applyFill="1" applyBorder="1" applyAlignment="1" applyProtection="1">
      <alignment horizontal="center" vertical="center"/>
    </xf>
    <xf numFmtId="0" fontId="25" fillId="0" borderId="1" xfId="0" applyFont="1" applyFill="1" applyBorder="1" applyAlignment="1" applyProtection="1">
      <alignment horizontal="center" vertical="center"/>
    </xf>
    <xf numFmtId="0" fontId="25" fillId="0" borderId="9" xfId="0" applyFont="1" applyFill="1" applyBorder="1" applyAlignment="1" applyProtection="1">
      <alignment horizontal="center" vertical="center"/>
    </xf>
    <xf numFmtId="0" fontId="11" fillId="0" borderId="0" xfId="0" applyFont="1" applyFill="1" applyBorder="1" applyAlignment="1" applyProtection="1">
      <alignment horizontal="center" vertical="center"/>
    </xf>
    <xf numFmtId="0" fontId="6" fillId="0" borderId="1" xfId="0" applyFont="1" applyFill="1" applyBorder="1" applyAlignment="1" applyProtection="1">
      <alignment horizontal="center" vertical="center" wrapText="1"/>
    </xf>
    <xf numFmtId="0" fontId="16" fillId="0" borderId="4" xfId="0" applyFont="1" applyFill="1" applyBorder="1" applyAlignment="1" applyProtection="1">
      <alignment horizontal="center" vertical="center"/>
    </xf>
    <xf numFmtId="0" fontId="11" fillId="0" borderId="4" xfId="0" applyFont="1" applyFill="1" applyBorder="1" applyAlignment="1" applyProtection="1">
      <alignment horizontal="left" vertical="center"/>
    </xf>
    <xf numFmtId="49" fontId="24" fillId="0" borderId="21" xfId="0" applyNumberFormat="1" applyFont="1" applyFill="1" applyBorder="1" applyAlignment="1" applyProtection="1">
      <alignment horizontal="center" vertical="center"/>
    </xf>
    <xf numFmtId="0" fontId="23" fillId="0" borderId="21" xfId="0" applyNumberFormat="1" applyFont="1" applyFill="1" applyBorder="1" applyAlignment="1" applyProtection="1">
      <alignment horizontal="center" vertical="center"/>
    </xf>
    <xf numFmtId="0" fontId="32" fillId="0" borderId="23" xfId="0" applyFont="1" applyFill="1" applyBorder="1" applyAlignment="1" applyProtection="1">
      <alignment vertical="center" shrinkToFit="1"/>
    </xf>
    <xf numFmtId="0" fontId="14" fillId="0" borderId="23" xfId="0" applyFont="1" applyFill="1" applyBorder="1" applyAlignment="1" applyProtection="1">
      <alignment horizontal="center" vertical="center"/>
    </xf>
    <xf numFmtId="0" fontId="24" fillId="0" borderId="23" xfId="0" applyNumberFormat="1" applyFont="1" applyFill="1" applyBorder="1" applyAlignment="1" applyProtection="1">
      <alignment horizontal="center" vertical="center"/>
    </xf>
    <xf numFmtId="49" fontId="24" fillId="0" borderId="23" xfId="0" applyNumberFormat="1" applyFont="1" applyFill="1" applyBorder="1" applyAlignment="1" applyProtection="1">
      <alignment horizontal="center" vertical="center"/>
    </xf>
    <xf numFmtId="0" fontId="32" fillId="0" borderId="21" xfId="0" applyFont="1" applyFill="1" applyBorder="1" applyAlignment="1" applyProtection="1">
      <alignment horizontal="left" vertical="center" shrinkToFit="1"/>
    </xf>
    <xf numFmtId="0" fontId="32" fillId="0" borderId="21" xfId="0" applyFont="1" applyFill="1" applyBorder="1" applyAlignment="1" applyProtection="1">
      <alignment vertical="center" shrinkToFit="1"/>
    </xf>
    <xf numFmtId="0" fontId="14" fillId="0" borderId="21" xfId="0" applyFont="1" applyFill="1" applyBorder="1" applyAlignment="1" applyProtection="1">
      <alignment horizontal="center" vertical="center"/>
    </xf>
    <xf numFmtId="0" fontId="11" fillId="0" borderId="1" xfId="0" applyFont="1" applyFill="1" applyBorder="1" applyAlignment="1" applyProtection="1">
      <alignment horizontal="center" vertical="center"/>
    </xf>
    <xf numFmtId="0" fontId="11" fillId="0" borderId="1" xfId="0" applyNumberFormat="1" applyFont="1" applyFill="1" applyBorder="1" applyAlignment="1" applyProtection="1">
      <alignment horizontal="center" vertical="center"/>
    </xf>
    <xf numFmtId="0" fontId="23" fillId="0" borderId="11" xfId="0" applyFont="1" applyFill="1" applyBorder="1" applyAlignment="1" applyProtection="1">
      <alignment horizontal="center" vertical="center"/>
    </xf>
    <xf numFmtId="0" fontId="24" fillId="0" borderId="11" xfId="0" applyFont="1" applyFill="1" applyBorder="1" applyAlignment="1" applyProtection="1">
      <alignment horizontal="center" vertical="center"/>
    </xf>
    <xf numFmtId="0" fontId="0" fillId="0" borderId="12" xfId="0" applyFill="1" applyBorder="1" applyAlignment="1" applyProtection="1">
      <alignment horizontal="center" vertical="center"/>
    </xf>
    <xf numFmtId="0" fontId="0" fillId="0" borderId="10" xfId="0" applyFill="1" applyBorder="1" applyAlignment="1" applyProtection="1">
      <alignment horizontal="center" vertical="center"/>
    </xf>
    <xf numFmtId="0" fontId="23" fillId="0" borderId="12" xfId="0" applyFont="1" applyFill="1" applyBorder="1" applyAlignment="1" applyProtection="1">
      <alignment horizontal="center" vertical="center"/>
    </xf>
    <xf numFmtId="0" fontId="24" fillId="0" borderId="6" xfId="0" applyFont="1" applyFill="1" applyBorder="1" applyAlignment="1" applyProtection="1">
      <alignment horizontal="center" vertical="center"/>
    </xf>
    <xf numFmtId="0" fontId="30" fillId="0" borderId="16" xfId="0" applyFont="1" applyFill="1" applyBorder="1" applyAlignment="1" applyProtection="1">
      <alignment horizontal="center" vertical="center"/>
    </xf>
    <xf numFmtId="0" fontId="31" fillId="0" borderId="17" xfId="0" applyFont="1" applyFill="1" applyBorder="1" applyAlignment="1" applyProtection="1">
      <alignment horizontal="center" vertical="center"/>
    </xf>
    <xf numFmtId="0" fontId="31" fillId="0" borderId="18" xfId="0" applyFont="1" applyFill="1" applyBorder="1" applyAlignment="1" applyProtection="1">
      <alignment horizontal="center" vertical="center"/>
    </xf>
    <xf numFmtId="0" fontId="0" fillId="0" borderId="7" xfId="0" applyFill="1" applyBorder="1" applyAlignment="1" applyProtection="1">
      <alignment horizontal="center" vertical="center"/>
    </xf>
    <xf numFmtId="0" fontId="0" fillId="0" borderId="0" xfId="0" applyFill="1" applyBorder="1" applyAlignment="1" applyProtection="1">
      <alignment horizontal="center" vertical="center"/>
    </xf>
    <xf numFmtId="0" fontId="0" fillId="0" borderId="2" xfId="0" applyFill="1" applyBorder="1" applyAlignment="1" applyProtection="1">
      <alignment horizontal="center" vertical="center"/>
    </xf>
    <xf numFmtId="0" fontId="0" fillId="0" borderId="8" xfId="0" applyFill="1" applyBorder="1" applyAlignment="1" applyProtection="1">
      <alignment horizontal="center" vertical="center"/>
    </xf>
    <xf numFmtId="0" fontId="0" fillId="0" borderId="1" xfId="0" applyFill="1" applyBorder="1" applyAlignment="1" applyProtection="1">
      <alignment horizontal="center" vertical="center"/>
    </xf>
    <xf numFmtId="0" fontId="0" fillId="0" borderId="9" xfId="0" applyFill="1" applyBorder="1" applyAlignment="1" applyProtection="1">
      <alignment horizontal="center" vertical="center"/>
    </xf>
    <xf numFmtId="0" fontId="32" fillId="0" borderId="7" xfId="0" applyFont="1" applyFill="1" applyBorder="1" applyAlignment="1" applyProtection="1">
      <alignment horizontal="left" vertical="center" indent="1" shrinkToFit="1"/>
    </xf>
    <xf numFmtId="0" fontId="32" fillId="0" borderId="0" xfId="0" applyFont="1" applyFill="1" applyBorder="1" applyAlignment="1" applyProtection="1">
      <alignment horizontal="left" vertical="center" indent="1" shrinkToFit="1"/>
    </xf>
    <xf numFmtId="0" fontId="32" fillId="0" borderId="2" xfId="0" applyFont="1" applyFill="1" applyBorder="1" applyAlignment="1" applyProtection="1">
      <alignment horizontal="left" vertical="center" indent="1" shrinkToFit="1"/>
    </xf>
    <xf numFmtId="178" fontId="23" fillId="0" borderId="10" xfId="0" applyNumberFormat="1" applyFont="1" applyFill="1" applyBorder="1" applyAlignment="1" applyProtection="1">
      <alignment horizontal="center" vertical="center"/>
    </xf>
    <xf numFmtId="178" fontId="24" fillId="0" borderId="11" xfId="0" applyNumberFormat="1" applyFont="1" applyFill="1" applyBorder="1" applyAlignment="1" applyProtection="1">
      <alignment horizontal="center" vertical="center"/>
    </xf>
    <xf numFmtId="178" fontId="24" fillId="0" borderId="19" xfId="0" applyNumberFormat="1" applyFont="1" applyFill="1" applyBorder="1" applyAlignment="1" applyProtection="1">
      <alignment horizontal="center" vertical="center"/>
    </xf>
    <xf numFmtId="177" fontId="23" fillId="0" borderId="11" xfId="0" applyNumberFormat="1" applyFont="1" applyFill="1" applyBorder="1" applyAlignment="1" applyProtection="1">
      <alignment horizontal="center" vertical="center"/>
    </xf>
    <xf numFmtId="176" fontId="1" fillId="0" borderId="11" xfId="0" applyNumberFormat="1" applyFont="1" applyFill="1" applyBorder="1" applyAlignment="1" applyProtection="1">
      <alignment horizontal="center" vertical="center"/>
    </xf>
    <xf numFmtId="179" fontId="23" fillId="0" borderId="11" xfId="0" applyNumberFormat="1" applyFont="1" applyFill="1" applyBorder="1" applyAlignment="1" applyProtection="1">
      <alignment horizontal="center" vertical="center"/>
    </xf>
    <xf numFmtId="180" fontId="23" fillId="0" borderId="11" xfId="0" applyNumberFormat="1" applyFont="1" applyFill="1" applyBorder="1" applyAlignment="1" applyProtection="1">
      <alignment horizontal="center" vertical="center"/>
    </xf>
    <xf numFmtId="0" fontId="6" fillId="0" borderId="13" xfId="0" applyFont="1" applyFill="1" applyBorder="1" applyAlignment="1" applyProtection="1">
      <alignment horizontal="center" vertical="center"/>
    </xf>
    <xf numFmtId="0" fontId="6" fillId="0" borderId="14" xfId="0" applyFont="1" applyFill="1" applyBorder="1" applyAlignment="1" applyProtection="1">
      <alignment horizontal="center" vertical="center"/>
    </xf>
    <xf numFmtId="0" fontId="6" fillId="0" borderId="14" xfId="0" applyFont="1" applyFill="1" applyBorder="1" applyAlignment="1" applyProtection="1">
      <alignment horizontal="left" vertical="center" indent="1"/>
    </xf>
    <xf numFmtId="0" fontId="6" fillId="0" borderId="15" xfId="0" applyFont="1" applyFill="1" applyBorder="1" applyAlignment="1" applyProtection="1">
      <alignment horizontal="left" vertical="center" indent="1"/>
    </xf>
    <xf numFmtId="0" fontId="11" fillId="0" borderId="3" xfId="0" applyFont="1" applyFill="1" applyBorder="1" applyAlignment="1" applyProtection="1">
      <alignment horizontal="center" vertical="center"/>
    </xf>
    <xf numFmtId="0" fontId="11" fillId="0" borderId="4" xfId="0" applyFont="1" applyFill="1" applyBorder="1" applyAlignment="1" applyProtection="1">
      <alignment horizontal="center" vertical="center"/>
    </xf>
    <xf numFmtId="0" fontId="11" fillId="0" borderId="5" xfId="0" applyFont="1" applyFill="1" applyBorder="1" applyAlignment="1" applyProtection="1">
      <alignment horizontal="center" vertical="center"/>
    </xf>
    <xf numFmtId="0" fontId="11" fillId="0" borderId="4" xfId="0" applyFont="1" applyFill="1" applyBorder="1" applyAlignment="1" applyProtection="1">
      <alignment horizontal="center" vertical="top"/>
    </xf>
    <xf numFmtId="181" fontId="11" fillId="0" borderId="4" xfId="0" applyNumberFormat="1" applyFont="1" applyFill="1" applyBorder="1" applyAlignment="1" applyProtection="1">
      <alignment horizontal="left" vertical="center"/>
    </xf>
    <xf numFmtId="0" fontId="22" fillId="0" borderId="3" xfId="0" applyFont="1" applyFill="1" applyBorder="1" applyAlignment="1" applyProtection="1">
      <alignment horizontal="center" vertical="center"/>
    </xf>
    <xf numFmtId="0" fontId="22" fillId="0" borderId="4" xfId="0" applyFont="1" applyFill="1" applyBorder="1" applyAlignment="1" applyProtection="1">
      <alignment horizontal="center" vertical="center"/>
    </xf>
    <xf numFmtId="0" fontId="22" fillId="0" borderId="5" xfId="0" applyFont="1" applyFill="1" applyBorder="1" applyAlignment="1" applyProtection="1">
      <alignment horizontal="center" vertical="center"/>
    </xf>
    <xf numFmtId="0" fontId="22" fillId="0" borderId="8" xfId="0" applyFont="1" applyFill="1" applyBorder="1" applyAlignment="1" applyProtection="1">
      <alignment horizontal="center" vertical="center"/>
    </xf>
    <xf numFmtId="0" fontId="22" fillId="0" borderId="1" xfId="0" applyFont="1" applyFill="1" applyBorder="1" applyAlignment="1" applyProtection="1">
      <alignment horizontal="center" vertical="center"/>
    </xf>
    <xf numFmtId="0" fontId="22" fillId="0" borderId="9" xfId="0" applyFont="1" applyFill="1" applyBorder="1" applyAlignment="1" applyProtection="1">
      <alignment horizontal="center" vertical="center"/>
    </xf>
    <xf numFmtId="0" fontId="7" fillId="0" borderId="7" xfId="0" applyFont="1" applyFill="1" applyBorder="1" applyAlignment="1" applyProtection="1">
      <alignment horizontal="left"/>
    </xf>
    <xf numFmtId="0" fontId="7" fillId="0" borderId="0" xfId="0" applyFont="1" applyFill="1" applyBorder="1" applyAlignment="1" applyProtection="1">
      <alignment horizontal="left"/>
    </xf>
    <xf numFmtId="0" fontId="22" fillId="0" borderId="6" xfId="0" applyNumberFormat="1" applyFont="1" applyFill="1" applyBorder="1" applyAlignment="1" applyProtection="1">
      <alignment horizontal="center" vertical="center"/>
    </xf>
    <xf numFmtId="0" fontId="22" fillId="0" borderId="6" xfId="0" applyFont="1" applyFill="1" applyBorder="1" applyAlignment="1" applyProtection="1">
      <alignment horizontal="center" vertical="center"/>
    </xf>
    <xf numFmtId="0" fontId="10" fillId="0" borderId="0" xfId="0" applyFont="1" applyFill="1" applyAlignment="1" applyProtection="1">
      <alignment horizontal="center" vertical="center" wrapText="1"/>
    </xf>
    <xf numFmtId="0" fontId="10" fillId="0" borderId="2" xfId="0" applyFont="1" applyFill="1" applyBorder="1" applyAlignment="1" applyProtection="1">
      <alignment horizontal="center" vertical="center" wrapText="1"/>
    </xf>
    <xf numFmtId="0" fontId="29" fillId="0" borderId="0" xfId="0" applyFont="1" applyFill="1" applyAlignment="1" applyProtection="1">
      <alignment vertical="center" shrinkToFit="1"/>
    </xf>
    <xf numFmtId="0" fontId="7" fillId="0" borderId="0" xfId="0" applyFont="1" applyFill="1" applyBorder="1" applyAlignment="1" applyProtection="1">
      <alignment horizontal="center" vertical="center"/>
    </xf>
    <xf numFmtId="0" fontId="11" fillId="0" borderId="1" xfId="0" applyFont="1" applyFill="1" applyBorder="1" applyAlignment="1" applyProtection="1">
      <alignment horizontal="center" vertical="center" shrinkToFit="1"/>
    </xf>
    <xf numFmtId="0" fontId="11" fillId="0" borderId="3" xfId="0" applyFont="1" applyFill="1" applyBorder="1" applyAlignment="1" applyProtection="1">
      <alignment horizontal="left" vertical="top" wrapText="1"/>
    </xf>
    <xf numFmtId="0" fontId="11" fillId="0" borderId="4" xfId="0" applyFont="1" applyFill="1" applyBorder="1" applyAlignment="1" applyProtection="1">
      <alignment horizontal="left" vertical="top" wrapText="1"/>
    </xf>
    <xf numFmtId="0" fontId="11" fillId="0" borderId="5" xfId="0" applyFont="1" applyFill="1" applyBorder="1" applyAlignment="1" applyProtection="1">
      <alignment horizontal="left" vertical="top" wrapText="1"/>
    </xf>
    <xf numFmtId="0" fontId="11" fillId="0" borderId="7" xfId="0" applyFont="1" applyFill="1" applyBorder="1" applyAlignment="1" applyProtection="1">
      <alignment horizontal="left" vertical="top" wrapText="1"/>
    </xf>
    <xf numFmtId="0" fontId="11" fillId="0" borderId="0" xfId="0" applyFont="1" applyFill="1" applyBorder="1" applyAlignment="1" applyProtection="1">
      <alignment horizontal="left" vertical="top" wrapText="1"/>
    </xf>
    <xf numFmtId="0" fontId="11" fillId="0" borderId="2" xfId="0" applyFont="1" applyFill="1" applyBorder="1" applyAlignment="1" applyProtection="1">
      <alignment horizontal="left" vertical="top" wrapText="1"/>
    </xf>
    <xf numFmtId="0" fontId="38" fillId="0" borderId="10" xfId="0" quotePrefix="1" applyFont="1" applyFill="1" applyBorder="1" applyAlignment="1" applyProtection="1">
      <alignment horizontal="center" vertical="center" textRotation="135"/>
    </xf>
    <xf numFmtId="0" fontId="38" fillId="0" borderId="11" xfId="0" applyFont="1" applyFill="1" applyBorder="1" applyAlignment="1" applyProtection="1">
      <alignment horizontal="center" vertical="center" textRotation="135"/>
    </xf>
    <xf numFmtId="0" fontId="38" fillId="0" borderId="12" xfId="0" applyFont="1" applyFill="1" applyBorder="1" applyAlignment="1" applyProtection="1">
      <alignment horizontal="center" vertical="center" textRotation="135"/>
    </xf>
    <xf numFmtId="0" fontId="6" fillId="0" borderId="7" xfId="0" applyFont="1" applyFill="1" applyBorder="1" applyAlignment="1" applyProtection="1">
      <alignment horizontal="center" vertical="center" shrinkToFit="1"/>
    </xf>
    <xf numFmtId="0" fontId="6" fillId="0" borderId="0" xfId="0" applyFont="1" applyFill="1" applyBorder="1" applyAlignment="1" applyProtection="1">
      <alignment horizontal="center" vertical="center" shrinkToFit="1"/>
    </xf>
    <xf numFmtId="0" fontId="6" fillId="0" borderId="2" xfId="0" applyFont="1" applyFill="1" applyBorder="1" applyAlignment="1" applyProtection="1">
      <alignment horizontal="center" vertical="center" shrinkToFit="1"/>
    </xf>
    <xf numFmtId="0" fontId="16" fillId="0" borderId="0" xfId="0" applyFont="1" applyFill="1" applyBorder="1" applyAlignment="1" applyProtection="1">
      <alignment horizontal="center" vertical="center" wrapText="1"/>
    </xf>
    <xf numFmtId="0" fontId="11" fillId="0" borderId="0" xfId="0" applyFont="1" applyFill="1" applyBorder="1" applyAlignment="1" applyProtection="1">
      <alignment horizontal="center" vertical="center" shrinkToFit="1"/>
    </xf>
    <xf numFmtId="0" fontId="16" fillId="0" borderId="0" xfId="0" applyFont="1" applyFill="1" applyBorder="1" applyAlignment="1" applyProtection="1">
      <alignment horizontal="left" vertical="center"/>
    </xf>
    <xf numFmtId="0" fontId="16" fillId="0" borderId="0" xfId="0" applyFont="1" applyFill="1" applyBorder="1" applyAlignment="1" applyProtection="1">
      <alignment horizontal="center" vertical="center" shrinkToFit="1"/>
    </xf>
    <xf numFmtId="0" fontId="16" fillId="0" borderId="1" xfId="0" applyFont="1" applyFill="1" applyBorder="1" applyAlignment="1" applyProtection="1">
      <alignment horizontal="left" vertical="center"/>
    </xf>
    <xf numFmtId="0" fontId="13" fillId="0" borderId="3" xfId="0" applyFont="1" applyFill="1" applyBorder="1" applyAlignment="1" applyProtection="1">
      <alignment horizontal="left" vertical="top"/>
    </xf>
    <xf numFmtId="0" fontId="13" fillId="0" borderId="4" xfId="0" applyFont="1" applyFill="1" applyBorder="1" applyAlignment="1" applyProtection="1">
      <alignment horizontal="left" vertical="top"/>
    </xf>
    <xf numFmtId="0" fontId="13" fillId="0" borderId="7" xfId="0" applyFont="1" applyFill="1" applyBorder="1" applyAlignment="1" applyProtection="1">
      <alignment horizontal="left" vertical="top"/>
    </xf>
    <xf numFmtId="0" fontId="13" fillId="0" borderId="0" xfId="0" applyFont="1" applyFill="1" applyBorder="1" applyAlignment="1" applyProtection="1">
      <alignment horizontal="left" vertical="top"/>
    </xf>
    <xf numFmtId="0" fontId="16" fillId="0" borderId="1" xfId="0" applyFont="1" applyFill="1" applyBorder="1" applyAlignment="1" applyProtection="1">
      <alignment horizontal="left" vertical="center" shrinkToFit="1"/>
    </xf>
    <xf numFmtId="0" fontId="9" fillId="0" borderId="6" xfId="0" applyFont="1" applyFill="1" applyBorder="1" applyAlignment="1" applyProtection="1">
      <alignment horizontal="center" vertical="center"/>
    </xf>
    <xf numFmtId="0" fontId="7" fillId="0" borderId="7" xfId="0" applyFont="1" applyFill="1" applyBorder="1" applyAlignment="1" applyProtection="1">
      <alignment horizontal="center"/>
    </xf>
    <xf numFmtId="0" fontId="7" fillId="0" borderId="0" xfId="0" applyFont="1" applyFill="1" applyBorder="1" applyAlignment="1" applyProtection="1">
      <alignment horizontal="center"/>
    </xf>
    <xf numFmtId="0" fontId="20" fillId="0" borderId="10" xfId="0" quotePrefix="1" applyFont="1" applyFill="1" applyBorder="1" applyAlignment="1" applyProtection="1">
      <alignment horizontal="center" vertical="center"/>
    </xf>
    <xf numFmtId="0" fontId="20" fillId="0" borderId="11" xfId="0" applyFont="1" applyFill="1" applyBorder="1" applyAlignment="1" applyProtection="1">
      <alignment horizontal="center" vertical="center"/>
    </xf>
    <xf numFmtId="0" fontId="20" fillId="0" borderId="12" xfId="0" applyFont="1" applyFill="1" applyBorder="1" applyAlignment="1" applyProtection="1">
      <alignment horizontal="center" vertical="center"/>
    </xf>
    <xf numFmtId="182" fontId="11" fillId="0" borderId="10" xfId="0" applyNumberFormat="1" applyFont="1" applyFill="1" applyBorder="1" applyAlignment="1" applyProtection="1">
      <alignment horizontal="center" vertical="center"/>
    </xf>
    <xf numFmtId="182" fontId="11" fillId="0" borderId="11" xfId="0" applyNumberFormat="1" applyFont="1" applyFill="1" applyBorder="1" applyAlignment="1" applyProtection="1">
      <alignment horizontal="center" vertical="center"/>
    </xf>
    <xf numFmtId="182" fontId="11" fillId="0" borderId="12" xfId="0" applyNumberFormat="1" applyFont="1" applyFill="1" applyBorder="1" applyAlignment="1" applyProtection="1">
      <alignment horizontal="center" vertical="center"/>
    </xf>
    <xf numFmtId="0" fontId="11" fillId="0" borderId="10" xfId="0" applyFont="1" applyFill="1" applyBorder="1" applyAlignment="1" applyProtection="1">
      <alignment horizontal="center" vertical="center"/>
    </xf>
    <xf numFmtId="0" fontId="11" fillId="0" borderId="11" xfId="0" applyFont="1" applyFill="1" applyBorder="1" applyAlignment="1" applyProtection="1">
      <alignment horizontal="center" vertical="center"/>
    </xf>
    <xf numFmtId="0" fontId="11" fillId="0" borderId="12" xfId="0" applyFont="1" applyFill="1" applyBorder="1" applyAlignment="1" applyProtection="1">
      <alignment horizontal="center" vertical="center"/>
    </xf>
    <xf numFmtId="0" fontId="9" fillId="0" borderId="6" xfId="0" applyNumberFormat="1" applyFont="1" applyFill="1" applyBorder="1" applyAlignment="1" applyProtection="1">
      <alignment horizontal="center" vertical="center"/>
    </xf>
    <xf numFmtId="0" fontId="9" fillId="0" borderId="3" xfId="0" applyFont="1" applyFill="1" applyBorder="1" applyAlignment="1" applyProtection="1">
      <alignment horizontal="center" vertical="center"/>
    </xf>
    <xf numFmtId="0" fontId="9" fillId="0" borderId="4" xfId="0" applyFont="1" applyFill="1" applyBorder="1" applyAlignment="1" applyProtection="1">
      <alignment horizontal="center" vertical="center"/>
    </xf>
    <xf numFmtId="0" fontId="9" fillId="0" borderId="5" xfId="0" applyFont="1" applyFill="1" applyBorder="1" applyAlignment="1" applyProtection="1">
      <alignment horizontal="center" vertical="center"/>
    </xf>
    <xf numFmtId="0" fontId="9" fillId="0" borderId="8" xfId="0" applyFont="1" applyFill="1" applyBorder="1" applyAlignment="1" applyProtection="1">
      <alignment horizontal="center" vertical="center"/>
    </xf>
    <xf numFmtId="0" fontId="9" fillId="0" borderId="1" xfId="0" applyFont="1" applyFill="1" applyBorder="1" applyAlignment="1" applyProtection="1">
      <alignment horizontal="center" vertical="center"/>
    </xf>
    <xf numFmtId="0" fontId="9" fillId="0" borderId="9" xfId="0" applyFont="1" applyFill="1" applyBorder="1" applyAlignment="1" applyProtection="1">
      <alignment horizontal="center" vertical="center"/>
    </xf>
    <xf numFmtId="0" fontId="17" fillId="0" borderId="0" xfId="0" applyFont="1" applyFill="1" applyAlignment="1" applyProtection="1">
      <alignment vertical="center" shrinkToFit="1"/>
    </xf>
    <xf numFmtId="0" fontId="5" fillId="0" borderId="0" xfId="0" applyFont="1" applyFill="1" applyBorder="1" applyAlignment="1" applyProtection="1">
      <alignment horizontal="center" vertical="center"/>
    </xf>
    <xf numFmtId="0" fontId="1" fillId="0" borderId="0" xfId="0" applyFont="1" applyFill="1" applyBorder="1" applyAlignment="1" applyProtection="1">
      <alignment horizontal="center" vertical="center"/>
    </xf>
  </cellXfs>
  <cellStyles count="1">
    <cellStyle name="標準" xfId="0" builtinId="0"/>
  </cellStyles>
  <dxfs count="159">
    <dxf>
      <border>
        <bottom style="thin">
          <color auto="1"/>
        </bottom>
        <vertical/>
        <horizontal/>
      </border>
    </dxf>
    <dxf>
      <border>
        <bottom style="thin">
          <color auto="1"/>
        </bottom>
        <vertical/>
        <horizontal/>
      </border>
    </dxf>
    <dxf>
      <border>
        <bottom style="thin">
          <color auto="1"/>
        </bottom>
        <vertical/>
        <horizontal/>
      </border>
    </dxf>
    <dxf>
      <border>
        <bottom style="thin">
          <color auto="1"/>
        </bottom>
        <vertical/>
        <horizontal/>
      </border>
    </dxf>
    <dxf>
      <border>
        <bottom style="thin">
          <color auto="1"/>
        </bottom>
        <vertical/>
        <horizontal/>
      </border>
    </dxf>
    <dxf>
      <border>
        <bottom style="thin">
          <color auto="1"/>
        </bottom>
        <vertical/>
        <horizontal/>
      </border>
    </dxf>
    <dxf>
      <border>
        <bottom style="thin">
          <color auto="1"/>
        </bottom>
        <vertical/>
        <horizontal/>
      </border>
    </dxf>
    <dxf>
      <border>
        <bottom style="thin">
          <color auto="1"/>
        </bottom>
        <vertical/>
        <horizontal/>
      </border>
    </dxf>
    <dxf>
      <border>
        <bottom style="thin">
          <color auto="1"/>
        </bottom>
        <vertical/>
        <horizontal/>
      </border>
    </dxf>
    <dxf>
      <border>
        <bottom style="thin">
          <color auto="1"/>
        </bottom>
        <vertical/>
        <horizontal/>
      </border>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patternType="none">
          <bgColor indexed="65"/>
        </patternFill>
      </fill>
    </dxf>
    <dxf>
      <fill>
        <patternFill>
          <bgColor rgb="FFFFFFCC"/>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bgColor rgb="FFFFFFCC"/>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bgColor rgb="FFFFFFCC"/>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patternType="none">
          <bgColor indexed="65"/>
        </patternFill>
      </fill>
    </dxf>
    <dxf>
      <fill>
        <patternFill patternType="none">
          <bgColor indexed="65"/>
        </patternFill>
      </fill>
    </dxf>
    <dxf>
      <fill>
        <patternFill patternType="none">
          <bgColor indexed="65"/>
        </patternFill>
      </fill>
    </dxf>
    <dxf>
      <fill>
        <patternFill>
          <bgColor rgb="FFFFFFCC"/>
        </patternFill>
      </fill>
    </dxf>
    <dxf>
      <fill>
        <patternFill>
          <bgColor rgb="FFFFFFCC"/>
        </patternFill>
      </fill>
    </dxf>
    <dxf>
      <fill>
        <patternFill patternType="none">
          <bgColor indexed="65"/>
        </patternFill>
      </fill>
    </dxf>
    <dxf>
      <fill>
        <patternFill patternType="none">
          <bgColor indexed="65"/>
        </patternFill>
      </fill>
    </dxf>
    <dxf>
      <fill>
        <patternFill patternType="none">
          <bgColor indexed="65"/>
        </patternFill>
      </fill>
    </dxf>
    <dxf>
      <fill>
        <patternFill>
          <bgColor rgb="FFFFFFCC"/>
        </patternFill>
      </fill>
    </dxf>
    <dxf>
      <fill>
        <patternFill>
          <bgColor rgb="FFFFFFCC"/>
        </patternFill>
      </fill>
    </dxf>
    <dxf>
      <fill>
        <patternFill patternType="none">
          <bgColor indexed="65"/>
        </patternFill>
      </fill>
    </dxf>
    <dxf>
      <fill>
        <patternFill patternType="none">
          <bgColor indexed="65"/>
        </patternFill>
      </fill>
    </dxf>
    <dxf>
      <fill>
        <patternFill>
          <bgColor rgb="FFFFFFCC"/>
        </patternFill>
      </fill>
    </dxf>
    <dxf>
      <fill>
        <patternFill patternType="none">
          <bgColor indexed="65"/>
        </patternFill>
      </fill>
    </dxf>
    <dxf>
      <fill>
        <patternFill>
          <bgColor rgb="FFFFFFCC"/>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bgColor rgb="FFFFFFCC"/>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patternType="none">
          <bgColor indexed="65"/>
        </patternFill>
      </fill>
    </dxf>
    <dxf>
      <fill>
        <patternFill patternType="none">
          <bgColor indexed="65"/>
        </patternFill>
      </fill>
    </dxf>
    <dxf>
      <fill>
        <patternFill>
          <bgColor rgb="FFFFFFCC"/>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bgColor rgb="FFFFFFCC"/>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fmlaLink="$G53"/>
</file>

<file path=xl/ctrlProps/ctrlProp10.xml><?xml version="1.0" encoding="utf-8"?>
<formControlPr xmlns="http://schemas.microsoft.com/office/spreadsheetml/2009/9/main" objectType="CheckBox" fmlaLink="$G64"/>
</file>

<file path=xl/ctrlProps/ctrlProp100.xml><?xml version="1.0" encoding="utf-8"?>
<formControlPr xmlns="http://schemas.microsoft.com/office/spreadsheetml/2009/9/main" objectType="CheckBox" fmlaLink="入力シート!$H$158" lockText="1" noThreeD="1"/>
</file>

<file path=xl/ctrlProps/ctrlProp101.xml><?xml version="1.0" encoding="utf-8"?>
<formControlPr xmlns="http://schemas.microsoft.com/office/spreadsheetml/2009/9/main" objectType="CheckBox" fmlaLink="入力シート!$G$152" lockText="1" noThreeD="1"/>
</file>

<file path=xl/ctrlProps/ctrlProp102.xml><?xml version="1.0" encoding="utf-8"?>
<formControlPr xmlns="http://schemas.microsoft.com/office/spreadsheetml/2009/9/main" objectType="CheckBox" fmlaLink="入力シート!$G$156" lockText="1" noThreeD="1"/>
</file>

<file path=xl/ctrlProps/ctrlProp103.xml><?xml version="1.0" encoding="utf-8"?>
<formControlPr xmlns="http://schemas.microsoft.com/office/spreadsheetml/2009/9/main" objectType="CheckBox" fmlaLink="入力シート!$H$152" lockText="1" noThreeD="1"/>
</file>

<file path=xl/ctrlProps/ctrlProp104.xml><?xml version="1.0" encoding="utf-8"?>
<formControlPr xmlns="http://schemas.microsoft.com/office/spreadsheetml/2009/9/main" objectType="CheckBox" fmlaLink="入力シート!$H$156" lockText="1" noThreeD="1"/>
</file>

<file path=xl/ctrlProps/ctrlProp105.xml><?xml version="1.0" encoding="utf-8"?>
<formControlPr xmlns="http://schemas.microsoft.com/office/spreadsheetml/2009/9/main" objectType="CheckBox" fmlaLink="入力シート!$H$161" lockText="1" noThreeD="1"/>
</file>

<file path=xl/ctrlProps/ctrlProp106.xml><?xml version="1.0" encoding="utf-8"?>
<formControlPr xmlns="http://schemas.microsoft.com/office/spreadsheetml/2009/9/main" objectType="CheckBox" fmlaLink="入力シート!$I$161" lockText="1" noThreeD="1"/>
</file>

<file path=xl/ctrlProps/ctrlProp107.xml><?xml version="1.0" encoding="utf-8"?>
<formControlPr xmlns="http://schemas.microsoft.com/office/spreadsheetml/2009/9/main" objectType="CheckBox" fmlaLink="入力シート!$G$147" lockText="1" noThreeD="1"/>
</file>

<file path=xl/ctrlProps/ctrlProp108.xml><?xml version="1.0" encoding="utf-8"?>
<formControlPr xmlns="http://schemas.microsoft.com/office/spreadsheetml/2009/9/main" objectType="CheckBox" fmlaLink="入力シート!$G$160" lockText="1" noThreeD="1"/>
</file>

<file path=xl/ctrlProps/ctrlProp11.xml><?xml version="1.0" encoding="utf-8"?>
<formControlPr xmlns="http://schemas.microsoft.com/office/spreadsheetml/2009/9/main" objectType="CheckBox" fmlaLink="$G60"/>
</file>

<file path=xl/ctrlProps/ctrlProp12.xml><?xml version="1.0" encoding="utf-8"?>
<formControlPr xmlns="http://schemas.microsoft.com/office/spreadsheetml/2009/9/main" objectType="CheckBox" fmlaLink="$G61"/>
</file>

<file path=xl/ctrlProps/ctrlProp13.xml><?xml version="1.0" encoding="utf-8"?>
<formControlPr xmlns="http://schemas.microsoft.com/office/spreadsheetml/2009/9/main" objectType="CheckBox" fmlaLink="$G72"/>
</file>

<file path=xl/ctrlProps/ctrlProp14.xml><?xml version="1.0" encoding="utf-8"?>
<formControlPr xmlns="http://schemas.microsoft.com/office/spreadsheetml/2009/9/main" objectType="CheckBox" fmlaLink="$G73"/>
</file>

<file path=xl/ctrlProps/ctrlProp15.xml><?xml version="1.0" encoding="utf-8"?>
<formControlPr xmlns="http://schemas.microsoft.com/office/spreadsheetml/2009/9/main" objectType="CheckBox" fmlaLink="$G74"/>
</file>

<file path=xl/ctrlProps/ctrlProp16.xml><?xml version="1.0" encoding="utf-8"?>
<formControlPr xmlns="http://schemas.microsoft.com/office/spreadsheetml/2009/9/main" objectType="CheckBox" fmlaLink="$G75"/>
</file>

<file path=xl/ctrlProps/ctrlProp17.xml><?xml version="1.0" encoding="utf-8"?>
<formControlPr xmlns="http://schemas.microsoft.com/office/spreadsheetml/2009/9/main" objectType="CheckBox" fmlaLink="$G76"/>
</file>

<file path=xl/ctrlProps/ctrlProp18.xml><?xml version="1.0" encoding="utf-8"?>
<formControlPr xmlns="http://schemas.microsoft.com/office/spreadsheetml/2009/9/main" objectType="CheckBox" fmlaLink="$G77"/>
</file>

<file path=xl/ctrlProps/ctrlProp19.xml><?xml version="1.0" encoding="utf-8"?>
<formControlPr xmlns="http://schemas.microsoft.com/office/spreadsheetml/2009/9/main" objectType="CheckBox" fmlaLink="$G80"/>
</file>

<file path=xl/ctrlProps/ctrlProp2.xml><?xml version="1.0" encoding="utf-8"?>
<formControlPr xmlns="http://schemas.microsoft.com/office/spreadsheetml/2009/9/main" objectType="CheckBox" fmlaLink="$G54"/>
</file>

<file path=xl/ctrlProps/ctrlProp20.xml><?xml version="1.0" encoding="utf-8"?>
<formControlPr xmlns="http://schemas.microsoft.com/office/spreadsheetml/2009/9/main" objectType="CheckBox" fmlaLink="$G81"/>
</file>

<file path=xl/ctrlProps/ctrlProp21.xml><?xml version="1.0" encoding="utf-8"?>
<formControlPr xmlns="http://schemas.microsoft.com/office/spreadsheetml/2009/9/main" objectType="CheckBox" fmlaLink="$G82"/>
</file>

<file path=xl/ctrlProps/ctrlProp22.xml><?xml version="1.0" encoding="utf-8"?>
<formControlPr xmlns="http://schemas.microsoft.com/office/spreadsheetml/2009/9/main" objectType="CheckBox" fmlaLink="$G78"/>
</file>

<file path=xl/ctrlProps/ctrlProp23.xml><?xml version="1.0" encoding="utf-8"?>
<formControlPr xmlns="http://schemas.microsoft.com/office/spreadsheetml/2009/9/main" objectType="CheckBox" fmlaLink="$G79"/>
</file>

<file path=xl/ctrlProps/ctrlProp24.xml><?xml version="1.0" encoding="utf-8"?>
<formControlPr xmlns="http://schemas.microsoft.com/office/spreadsheetml/2009/9/main" objectType="CheckBox" fmlaLink="$G71"/>
</file>

<file path=xl/ctrlProps/ctrlProp25.xml><?xml version="1.0" encoding="utf-8"?>
<formControlPr xmlns="http://schemas.microsoft.com/office/spreadsheetml/2009/9/main" objectType="CheckBox" fmlaLink="$G30"/>
</file>

<file path=xl/ctrlProps/ctrlProp26.xml><?xml version="1.0" encoding="utf-8"?>
<formControlPr xmlns="http://schemas.microsoft.com/office/spreadsheetml/2009/9/main" objectType="CheckBox" fmlaLink="$G31"/>
</file>

<file path=xl/ctrlProps/ctrlProp27.xml><?xml version="1.0" encoding="utf-8"?>
<formControlPr xmlns="http://schemas.microsoft.com/office/spreadsheetml/2009/9/main" objectType="CheckBox" fmlaLink="$G32"/>
</file>

<file path=xl/ctrlProps/ctrlProp28.xml><?xml version="1.0" encoding="utf-8"?>
<formControlPr xmlns="http://schemas.microsoft.com/office/spreadsheetml/2009/9/main" objectType="CheckBox" fmlaLink="$G33"/>
</file>

<file path=xl/ctrlProps/ctrlProp29.xml><?xml version="1.0" encoding="utf-8"?>
<formControlPr xmlns="http://schemas.microsoft.com/office/spreadsheetml/2009/9/main" objectType="CheckBox" fmlaLink="$G34"/>
</file>

<file path=xl/ctrlProps/ctrlProp3.xml><?xml version="1.0" encoding="utf-8"?>
<formControlPr xmlns="http://schemas.microsoft.com/office/spreadsheetml/2009/9/main" objectType="CheckBox" fmlaLink="$G55"/>
</file>

<file path=xl/ctrlProps/ctrlProp30.xml><?xml version="1.0" encoding="utf-8"?>
<formControlPr xmlns="http://schemas.microsoft.com/office/spreadsheetml/2009/9/main" objectType="CheckBox" fmlaLink="$G35"/>
</file>

<file path=xl/ctrlProps/ctrlProp31.xml><?xml version="1.0" encoding="utf-8"?>
<formControlPr xmlns="http://schemas.microsoft.com/office/spreadsheetml/2009/9/main" objectType="CheckBox" fmlaLink="$G36"/>
</file>

<file path=xl/ctrlProps/ctrlProp32.xml><?xml version="1.0" encoding="utf-8"?>
<formControlPr xmlns="http://schemas.microsoft.com/office/spreadsheetml/2009/9/main" objectType="CheckBox" fmlaLink="$G39"/>
</file>

<file path=xl/ctrlProps/ctrlProp33.xml><?xml version="1.0" encoding="utf-8"?>
<formControlPr xmlns="http://schemas.microsoft.com/office/spreadsheetml/2009/9/main" objectType="CheckBox" fmlaLink="$G40"/>
</file>

<file path=xl/ctrlProps/ctrlProp34.xml><?xml version="1.0" encoding="utf-8"?>
<formControlPr xmlns="http://schemas.microsoft.com/office/spreadsheetml/2009/9/main" objectType="CheckBox" fmlaLink="$G41"/>
</file>

<file path=xl/ctrlProps/ctrlProp35.xml><?xml version="1.0" encoding="utf-8"?>
<formControlPr xmlns="http://schemas.microsoft.com/office/spreadsheetml/2009/9/main" objectType="CheckBox" fmlaLink="$G42"/>
</file>

<file path=xl/ctrlProps/ctrlProp36.xml><?xml version="1.0" encoding="utf-8"?>
<formControlPr xmlns="http://schemas.microsoft.com/office/spreadsheetml/2009/9/main" objectType="CheckBox" fmlaLink="$G37"/>
</file>

<file path=xl/ctrlProps/ctrlProp37.xml><?xml version="1.0" encoding="utf-8"?>
<formControlPr xmlns="http://schemas.microsoft.com/office/spreadsheetml/2009/9/main" objectType="CheckBox" fmlaLink="$G38"/>
</file>

<file path=xl/ctrlProps/ctrlProp38.xml><?xml version="1.0" encoding="utf-8"?>
<formControlPr xmlns="http://schemas.microsoft.com/office/spreadsheetml/2009/9/main" objectType="CheckBox" fmlaLink="$G115"/>
</file>

<file path=xl/ctrlProps/ctrlProp39.xml><?xml version="1.0" encoding="utf-8"?>
<formControlPr xmlns="http://schemas.microsoft.com/office/spreadsheetml/2009/9/main" objectType="CheckBox" fmlaLink="$G116"/>
</file>

<file path=xl/ctrlProps/ctrlProp4.xml><?xml version="1.0" encoding="utf-8"?>
<formControlPr xmlns="http://schemas.microsoft.com/office/spreadsheetml/2009/9/main" objectType="CheckBox" fmlaLink="$G56"/>
</file>

<file path=xl/ctrlProps/ctrlProp40.xml><?xml version="1.0" encoding="utf-8"?>
<formControlPr xmlns="http://schemas.microsoft.com/office/spreadsheetml/2009/9/main" objectType="CheckBox" fmlaLink="$G117"/>
</file>

<file path=xl/ctrlProps/ctrlProp41.xml><?xml version="1.0" encoding="utf-8"?>
<formControlPr xmlns="http://schemas.microsoft.com/office/spreadsheetml/2009/9/main" objectType="CheckBox" fmlaLink="$G122"/>
</file>

<file path=xl/ctrlProps/ctrlProp42.xml><?xml version="1.0" encoding="utf-8"?>
<formControlPr xmlns="http://schemas.microsoft.com/office/spreadsheetml/2009/9/main" objectType="CheckBox" fmlaLink="$G123"/>
</file>

<file path=xl/ctrlProps/ctrlProp43.xml><?xml version="1.0" encoding="utf-8"?>
<formControlPr xmlns="http://schemas.microsoft.com/office/spreadsheetml/2009/9/main" objectType="CheckBox" fmlaLink="$G124"/>
</file>

<file path=xl/ctrlProps/ctrlProp44.xml><?xml version="1.0" encoding="utf-8"?>
<formControlPr xmlns="http://schemas.microsoft.com/office/spreadsheetml/2009/9/main" objectType="CheckBox" fmlaLink="$G125"/>
</file>

<file path=xl/ctrlProps/ctrlProp45.xml><?xml version="1.0" encoding="utf-8"?>
<formControlPr xmlns="http://schemas.microsoft.com/office/spreadsheetml/2009/9/main" objectType="CheckBox" fmlaLink="$G126"/>
</file>

<file path=xl/ctrlProps/ctrlProp46.xml><?xml version="1.0" encoding="utf-8"?>
<formControlPr xmlns="http://schemas.microsoft.com/office/spreadsheetml/2009/9/main" objectType="CheckBox" fmlaLink="$G127"/>
</file>

<file path=xl/ctrlProps/ctrlProp47.xml><?xml version="1.0" encoding="utf-8"?>
<formControlPr xmlns="http://schemas.microsoft.com/office/spreadsheetml/2009/9/main" objectType="CheckBox" fmlaLink="$G130"/>
</file>

<file path=xl/ctrlProps/ctrlProp48.xml><?xml version="1.0" encoding="utf-8"?>
<formControlPr xmlns="http://schemas.microsoft.com/office/spreadsheetml/2009/9/main" objectType="CheckBox" fmlaLink="$G131"/>
</file>

<file path=xl/ctrlProps/ctrlProp49.xml><?xml version="1.0" encoding="utf-8"?>
<formControlPr xmlns="http://schemas.microsoft.com/office/spreadsheetml/2009/9/main" objectType="CheckBox" fmlaLink="$G132"/>
</file>

<file path=xl/ctrlProps/ctrlProp5.xml><?xml version="1.0" encoding="utf-8"?>
<formControlPr xmlns="http://schemas.microsoft.com/office/spreadsheetml/2009/9/main" objectType="CheckBox" fmlaLink="$G57"/>
</file>

<file path=xl/ctrlProps/ctrlProp50.xml><?xml version="1.0" encoding="utf-8"?>
<formControlPr xmlns="http://schemas.microsoft.com/office/spreadsheetml/2009/9/main" objectType="CheckBox" fmlaLink="$G128"/>
</file>

<file path=xl/ctrlProps/ctrlProp51.xml><?xml version="1.0" encoding="utf-8"?>
<formControlPr xmlns="http://schemas.microsoft.com/office/spreadsheetml/2009/9/main" objectType="CheckBox" fmlaLink="$G129"/>
</file>

<file path=xl/ctrlProps/ctrlProp52.xml><?xml version="1.0" encoding="utf-8"?>
<formControlPr xmlns="http://schemas.microsoft.com/office/spreadsheetml/2009/9/main" objectType="CheckBox" fmlaLink="$G121"/>
</file>

<file path=xl/ctrlProps/ctrlProp53.xml><?xml version="1.0" encoding="utf-8"?>
<formControlPr xmlns="http://schemas.microsoft.com/office/spreadsheetml/2009/9/main" objectType="CheckBox" fmlaLink="$G133"/>
</file>

<file path=xl/ctrlProps/ctrlProp54.xml><?xml version="1.0" encoding="utf-8"?>
<formControlPr xmlns="http://schemas.microsoft.com/office/spreadsheetml/2009/9/main" objectType="CheckBox" fmlaLink="$G134"/>
</file>

<file path=xl/ctrlProps/ctrlProp55.xml><?xml version="1.0" encoding="utf-8"?>
<formControlPr xmlns="http://schemas.microsoft.com/office/spreadsheetml/2009/9/main" objectType="CheckBox" fmlaLink="$G164"/>
</file>

<file path=xl/ctrlProps/ctrlProp56.xml><?xml version="1.0" encoding="utf-8"?>
<formControlPr xmlns="http://schemas.microsoft.com/office/spreadsheetml/2009/9/main" objectType="CheckBox" fmlaLink="入力シート!$H$29" lockText="1" noThreeD="1"/>
</file>

<file path=xl/ctrlProps/ctrlProp57.xml><?xml version="1.0" encoding="utf-8"?>
<formControlPr xmlns="http://schemas.microsoft.com/office/spreadsheetml/2009/9/main" objectType="CheckBox" fmlaLink="入力シート!$G$35" lockText="1" noThreeD="1"/>
</file>

<file path=xl/ctrlProps/ctrlProp58.xml><?xml version="1.0" encoding="utf-8"?>
<formControlPr xmlns="http://schemas.microsoft.com/office/spreadsheetml/2009/9/main" objectType="CheckBox" fmlaLink="入力シート!$G$36" lockText="1" noThreeD="1"/>
</file>

<file path=xl/ctrlProps/ctrlProp59.xml><?xml version="1.0" encoding="utf-8"?>
<formControlPr xmlns="http://schemas.microsoft.com/office/spreadsheetml/2009/9/main" objectType="CheckBox" fmlaLink="入力シート!$G$37" lockText="1" noThreeD="1"/>
</file>

<file path=xl/ctrlProps/ctrlProp6.xml><?xml version="1.0" encoding="utf-8"?>
<formControlPr xmlns="http://schemas.microsoft.com/office/spreadsheetml/2009/9/main" objectType="CheckBox" fmlaLink="$G58"/>
</file>

<file path=xl/ctrlProps/ctrlProp60.xml><?xml version="1.0" encoding="utf-8"?>
<formControlPr xmlns="http://schemas.microsoft.com/office/spreadsheetml/2009/9/main" objectType="CheckBox" fmlaLink="入力シート!$G$38" lockText="1" noThreeD="1"/>
</file>

<file path=xl/ctrlProps/ctrlProp61.xml><?xml version="1.0" encoding="utf-8"?>
<formControlPr xmlns="http://schemas.microsoft.com/office/spreadsheetml/2009/9/main" objectType="CheckBox" fmlaLink="入力シート!$G$30" lockText="1" noThreeD="1"/>
</file>

<file path=xl/ctrlProps/ctrlProp62.xml><?xml version="1.0" encoding="utf-8"?>
<formControlPr xmlns="http://schemas.microsoft.com/office/spreadsheetml/2009/9/main" objectType="CheckBox" fmlaLink="入力シート!$G$39" lockText="1" noThreeD="1"/>
</file>

<file path=xl/ctrlProps/ctrlProp63.xml><?xml version="1.0" encoding="utf-8"?>
<formControlPr xmlns="http://schemas.microsoft.com/office/spreadsheetml/2009/9/main" objectType="CheckBox" fmlaLink="入力シート!$G$31" lockText="1" noThreeD="1"/>
</file>

<file path=xl/ctrlProps/ctrlProp64.xml><?xml version="1.0" encoding="utf-8"?>
<formControlPr xmlns="http://schemas.microsoft.com/office/spreadsheetml/2009/9/main" objectType="CheckBox" fmlaLink="入力シート!$G$40" lockText="1" noThreeD="1"/>
</file>

<file path=xl/ctrlProps/ctrlProp65.xml><?xml version="1.0" encoding="utf-8"?>
<formControlPr xmlns="http://schemas.microsoft.com/office/spreadsheetml/2009/9/main" objectType="CheckBox" fmlaLink="入力シート!$G$32" lockText="1" noThreeD="1"/>
</file>

<file path=xl/ctrlProps/ctrlProp66.xml><?xml version="1.0" encoding="utf-8"?>
<formControlPr xmlns="http://schemas.microsoft.com/office/spreadsheetml/2009/9/main" objectType="CheckBox" fmlaLink="入力シート!$G$41" lockText="1" noThreeD="1"/>
</file>

<file path=xl/ctrlProps/ctrlProp67.xml><?xml version="1.0" encoding="utf-8"?>
<formControlPr xmlns="http://schemas.microsoft.com/office/spreadsheetml/2009/9/main" objectType="CheckBox" fmlaLink="入力シート!$G$33" lockText="1" noThreeD="1"/>
</file>

<file path=xl/ctrlProps/ctrlProp68.xml><?xml version="1.0" encoding="utf-8"?>
<formControlPr xmlns="http://schemas.microsoft.com/office/spreadsheetml/2009/9/main" objectType="CheckBox" fmlaLink="入力シート!$G$42" lockText="1" noThreeD="1"/>
</file>

<file path=xl/ctrlProps/ctrlProp69.xml><?xml version="1.0" encoding="utf-8"?>
<formControlPr xmlns="http://schemas.microsoft.com/office/spreadsheetml/2009/9/main" objectType="CheckBox" fmlaLink="入力シート!$G$34" lockText="1" noThreeD="1"/>
</file>

<file path=xl/ctrlProps/ctrlProp7.xml><?xml version="1.0" encoding="utf-8"?>
<formControlPr xmlns="http://schemas.microsoft.com/office/spreadsheetml/2009/9/main" objectType="CheckBox" fmlaLink="$G59"/>
</file>

<file path=xl/ctrlProps/ctrlProp70.xml><?xml version="1.0" encoding="utf-8"?>
<formControlPr xmlns="http://schemas.microsoft.com/office/spreadsheetml/2009/9/main" objectType="CheckBox" fmlaLink="入力シート!$G$29" lockText="1" noThreeD="1"/>
</file>

<file path=xl/ctrlProps/ctrlProp71.xml><?xml version="1.0" encoding="utf-8"?>
<formControlPr xmlns="http://schemas.microsoft.com/office/spreadsheetml/2009/9/main" objectType="CheckBox" fmlaLink="入力シート!$G$121" noThreeD="1"/>
</file>

<file path=xl/ctrlProps/ctrlProp72.xml><?xml version="1.0" encoding="utf-8"?>
<formControlPr xmlns="http://schemas.microsoft.com/office/spreadsheetml/2009/9/main" objectType="CheckBox" fmlaLink="入力シート!$G$138" lockText="1" noThreeD="1"/>
</file>

<file path=xl/ctrlProps/ctrlProp73.xml><?xml version="1.0" encoding="utf-8"?>
<formControlPr xmlns="http://schemas.microsoft.com/office/spreadsheetml/2009/9/main" objectType="CheckBox" fmlaLink="入力シート!$G$150" lockText="1" noThreeD="1"/>
</file>

<file path=xl/ctrlProps/ctrlProp74.xml><?xml version="1.0" encoding="utf-8"?>
<formControlPr xmlns="http://schemas.microsoft.com/office/spreadsheetml/2009/9/main" objectType="CheckBox" fmlaLink="入力シート!$G$161" lockText="1" noThreeD="1"/>
</file>

<file path=xl/ctrlProps/ctrlProp75.xml><?xml version="1.0" encoding="utf-8"?>
<formControlPr xmlns="http://schemas.microsoft.com/office/spreadsheetml/2009/9/main" objectType="CheckBox" fmlaLink="入力シート!$G$123" lockText="1" noThreeD="1"/>
</file>

<file path=xl/ctrlProps/ctrlProp76.xml><?xml version="1.0" encoding="utf-8"?>
<formControlPr xmlns="http://schemas.microsoft.com/office/spreadsheetml/2009/9/main" objectType="CheckBox" fmlaLink="入力シート!$G$126" lockText="1" noThreeD="1"/>
</file>

<file path=xl/ctrlProps/ctrlProp77.xml><?xml version="1.0" encoding="utf-8"?>
<formControlPr xmlns="http://schemas.microsoft.com/office/spreadsheetml/2009/9/main" objectType="CheckBox" fmlaLink="入力シート!$G$124" lockText="1" noThreeD="1"/>
</file>

<file path=xl/ctrlProps/ctrlProp78.xml><?xml version="1.0" encoding="utf-8"?>
<formControlPr xmlns="http://schemas.microsoft.com/office/spreadsheetml/2009/9/main" objectType="CheckBox" fmlaLink="入力シート!$G$125" lockText="1" noThreeD="1"/>
</file>

<file path=xl/ctrlProps/ctrlProp79.xml><?xml version="1.0" encoding="utf-8"?>
<formControlPr xmlns="http://schemas.microsoft.com/office/spreadsheetml/2009/9/main" objectType="CheckBox" fmlaLink="入力シート!$G$129" lockText="1" noThreeD="1"/>
</file>

<file path=xl/ctrlProps/ctrlProp8.xml><?xml version="1.0" encoding="utf-8"?>
<formControlPr xmlns="http://schemas.microsoft.com/office/spreadsheetml/2009/9/main" objectType="CheckBox" fmlaLink="$G62"/>
</file>

<file path=xl/ctrlProps/ctrlProp80.xml><?xml version="1.0" encoding="utf-8"?>
<formControlPr xmlns="http://schemas.microsoft.com/office/spreadsheetml/2009/9/main" objectType="CheckBox" fmlaLink="入力シート!$G$122" lockText="1" noThreeD="1"/>
</file>

<file path=xl/ctrlProps/ctrlProp81.xml><?xml version="1.0" encoding="utf-8"?>
<formControlPr xmlns="http://schemas.microsoft.com/office/spreadsheetml/2009/9/main" objectType="CheckBox" fmlaLink="入力シート!$G$130" lockText="1" noThreeD="1"/>
</file>

<file path=xl/ctrlProps/ctrlProp82.xml><?xml version="1.0" encoding="utf-8"?>
<formControlPr xmlns="http://schemas.microsoft.com/office/spreadsheetml/2009/9/main" objectType="CheckBox" fmlaLink="入力シート!$G$128" lockText="1" noThreeD="1"/>
</file>

<file path=xl/ctrlProps/ctrlProp83.xml><?xml version="1.0" encoding="utf-8"?>
<formControlPr xmlns="http://schemas.microsoft.com/office/spreadsheetml/2009/9/main" objectType="CheckBox" fmlaLink="入力シート!$G$127" lockText="1" noThreeD="1"/>
</file>

<file path=xl/ctrlProps/ctrlProp84.xml><?xml version="1.0" encoding="utf-8"?>
<formControlPr xmlns="http://schemas.microsoft.com/office/spreadsheetml/2009/9/main" objectType="CheckBox" fmlaLink="入力シート!$G$131" lockText="1" noThreeD="1"/>
</file>

<file path=xl/ctrlProps/ctrlProp85.xml><?xml version="1.0" encoding="utf-8"?>
<formControlPr xmlns="http://schemas.microsoft.com/office/spreadsheetml/2009/9/main" objectType="CheckBox" fmlaLink="入力シート!$G$132" lockText="1" noThreeD="1"/>
</file>

<file path=xl/ctrlProps/ctrlProp86.xml><?xml version="1.0" encoding="utf-8"?>
<formControlPr xmlns="http://schemas.microsoft.com/office/spreadsheetml/2009/9/main" objectType="CheckBox" fmlaLink="入力シート!$G$133" lockText="1" noThreeD="1"/>
</file>

<file path=xl/ctrlProps/ctrlProp87.xml><?xml version="1.0" encoding="utf-8"?>
<formControlPr xmlns="http://schemas.microsoft.com/office/spreadsheetml/2009/9/main" objectType="CheckBox" fmlaLink="入力シート!$G$134" lockText="1" noThreeD="1"/>
</file>

<file path=xl/ctrlProps/ctrlProp88.xml><?xml version="1.0" encoding="utf-8"?>
<formControlPr xmlns="http://schemas.microsoft.com/office/spreadsheetml/2009/9/main" objectType="CheckBox" fmlaLink="入力シート!$G$139" lockText="1" noThreeD="1"/>
</file>

<file path=xl/ctrlProps/ctrlProp89.xml><?xml version="1.0" encoding="utf-8"?>
<formControlPr xmlns="http://schemas.microsoft.com/office/spreadsheetml/2009/9/main" objectType="CheckBox" fmlaLink="入力シート!$G$143" lockText="1" noThreeD="1"/>
</file>

<file path=xl/ctrlProps/ctrlProp9.xml><?xml version="1.0" encoding="utf-8"?>
<formControlPr xmlns="http://schemas.microsoft.com/office/spreadsheetml/2009/9/main" objectType="CheckBox" fmlaLink="$G63"/>
</file>

<file path=xl/ctrlProps/ctrlProp90.xml><?xml version="1.0" encoding="utf-8"?>
<formControlPr xmlns="http://schemas.microsoft.com/office/spreadsheetml/2009/9/main" objectType="CheckBox" fmlaLink="入力シート!$G$140" lockText="1" noThreeD="1"/>
</file>

<file path=xl/ctrlProps/ctrlProp91.xml><?xml version="1.0" encoding="utf-8"?>
<formControlPr xmlns="http://schemas.microsoft.com/office/spreadsheetml/2009/9/main" objectType="CheckBox" fmlaLink="入力シート!$G$141" lockText="1" noThreeD="1"/>
</file>

<file path=xl/ctrlProps/ctrlProp92.xml><?xml version="1.0" encoding="utf-8"?>
<formControlPr xmlns="http://schemas.microsoft.com/office/spreadsheetml/2009/9/main" objectType="CheckBox" fmlaLink="入力シート!$G$142" noThreeD="1"/>
</file>

<file path=xl/ctrlProps/ctrlProp93.xml><?xml version="1.0" encoding="utf-8"?>
<formControlPr xmlns="http://schemas.microsoft.com/office/spreadsheetml/2009/9/main" objectType="CheckBox" fmlaLink="入力シート!$G$144" lockText="1" noThreeD="1"/>
</file>

<file path=xl/ctrlProps/ctrlProp94.xml><?xml version="1.0" encoding="utf-8"?>
<formControlPr xmlns="http://schemas.microsoft.com/office/spreadsheetml/2009/9/main" objectType="CheckBox" fmlaLink="入力シート!$G$145" lockText="1" noThreeD="1"/>
</file>

<file path=xl/ctrlProps/ctrlProp95.xml><?xml version="1.0" encoding="utf-8"?>
<formControlPr xmlns="http://schemas.microsoft.com/office/spreadsheetml/2009/9/main" objectType="CheckBox" fmlaLink="入力シート!$G$146" lockText="1" noThreeD="1"/>
</file>

<file path=xl/ctrlProps/ctrlProp96.xml><?xml version="1.0" encoding="utf-8"?>
<formControlPr xmlns="http://schemas.microsoft.com/office/spreadsheetml/2009/9/main" objectType="CheckBox" fmlaLink="入力シート!$G$154" lockText="1" noThreeD="1"/>
</file>

<file path=xl/ctrlProps/ctrlProp97.xml><?xml version="1.0" encoding="utf-8"?>
<formControlPr xmlns="http://schemas.microsoft.com/office/spreadsheetml/2009/9/main" objectType="CheckBox" fmlaLink="入力シート!$G$158" lockText="1" noThreeD="1"/>
</file>

<file path=xl/ctrlProps/ctrlProp98.xml><?xml version="1.0" encoding="utf-8"?>
<formControlPr xmlns="http://schemas.microsoft.com/office/spreadsheetml/2009/9/main" objectType="CheckBox" fmlaLink="入力シート!$H$150" lockText="1" noThreeD="1"/>
</file>

<file path=xl/ctrlProps/ctrlProp99.xml><?xml version="1.0" encoding="utf-8"?>
<formControlPr xmlns="http://schemas.microsoft.com/office/spreadsheetml/2009/9/main" objectType="CheckBox" fmlaLink="入力シート!$H$154" lockText="1" noThreeD="1"/>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0</xdr:colOff>
          <xdr:row>52</xdr:row>
          <xdr:rowOff>0</xdr:rowOff>
        </xdr:from>
        <xdr:to>
          <xdr:col>4</xdr:col>
          <xdr:colOff>2686050</xdr:colOff>
          <xdr:row>52</xdr:row>
          <xdr:rowOff>190500</xdr:rowOff>
        </xdr:to>
        <xdr:sp macro="" textlink="">
          <xdr:nvSpPr>
            <xdr:cNvPr id="4164" name="Check Box 68" hidden="1">
              <a:extLst>
                <a:ext uri="{63B3BB69-23CF-44E3-9099-C40C66FF867C}">
                  <a14:compatExt spid="_x0000_s4164"/>
                </a:ext>
                <a:ext uri="{FF2B5EF4-FFF2-40B4-BE49-F238E27FC236}">
                  <a16:creationId xmlns:a16="http://schemas.microsoft.com/office/drawing/2014/main" id="{00000000-0008-0000-0000-00004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点滴の管理</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53</xdr:row>
          <xdr:rowOff>0</xdr:rowOff>
        </xdr:from>
        <xdr:to>
          <xdr:col>4</xdr:col>
          <xdr:colOff>2686050</xdr:colOff>
          <xdr:row>53</xdr:row>
          <xdr:rowOff>190500</xdr:rowOff>
        </xdr:to>
        <xdr:sp macro="" textlink="">
          <xdr:nvSpPr>
            <xdr:cNvPr id="4165" name="Check Box 69" hidden="1">
              <a:extLst>
                <a:ext uri="{63B3BB69-23CF-44E3-9099-C40C66FF867C}">
                  <a14:compatExt spid="_x0000_s4165"/>
                </a:ext>
                <a:ext uri="{FF2B5EF4-FFF2-40B4-BE49-F238E27FC236}">
                  <a16:creationId xmlns:a16="http://schemas.microsoft.com/office/drawing/2014/main" id="{00000000-0008-0000-0000-00004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中心静脈栄養</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54</xdr:row>
          <xdr:rowOff>0</xdr:rowOff>
        </xdr:from>
        <xdr:to>
          <xdr:col>4</xdr:col>
          <xdr:colOff>2686050</xdr:colOff>
          <xdr:row>54</xdr:row>
          <xdr:rowOff>190500</xdr:rowOff>
        </xdr:to>
        <xdr:sp macro="" textlink="">
          <xdr:nvSpPr>
            <xdr:cNvPr id="4166" name="Check Box 70" hidden="1">
              <a:extLst>
                <a:ext uri="{63B3BB69-23CF-44E3-9099-C40C66FF867C}">
                  <a14:compatExt spid="_x0000_s4166"/>
                </a:ext>
                <a:ext uri="{FF2B5EF4-FFF2-40B4-BE49-F238E27FC236}">
                  <a16:creationId xmlns:a16="http://schemas.microsoft.com/office/drawing/2014/main" id="{00000000-0008-0000-0000-00004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透析</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55</xdr:row>
          <xdr:rowOff>0</xdr:rowOff>
        </xdr:from>
        <xdr:to>
          <xdr:col>4</xdr:col>
          <xdr:colOff>2686050</xdr:colOff>
          <xdr:row>55</xdr:row>
          <xdr:rowOff>190500</xdr:rowOff>
        </xdr:to>
        <xdr:sp macro="" textlink="">
          <xdr:nvSpPr>
            <xdr:cNvPr id="4167" name="Check Box 71" hidden="1">
              <a:extLst>
                <a:ext uri="{63B3BB69-23CF-44E3-9099-C40C66FF867C}">
                  <a14:compatExt spid="_x0000_s4167"/>
                </a:ext>
                <a:ext uri="{FF2B5EF4-FFF2-40B4-BE49-F238E27FC236}">
                  <a16:creationId xmlns:a16="http://schemas.microsoft.com/office/drawing/2014/main" id="{00000000-0008-0000-0000-00004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ストーマの処置</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56</xdr:row>
          <xdr:rowOff>0</xdr:rowOff>
        </xdr:from>
        <xdr:to>
          <xdr:col>4</xdr:col>
          <xdr:colOff>2686050</xdr:colOff>
          <xdr:row>56</xdr:row>
          <xdr:rowOff>190500</xdr:rowOff>
        </xdr:to>
        <xdr:sp macro="" textlink="">
          <xdr:nvSpPr>
            <xdr:cNvPr id="4168" name="Check Box 72" hidden="1">
              <a:extLst>
                <a:ext uri="{63B3BB69-23CF-44E3-9099-C40C66FF867C}">
                  <a14:compatExt spid="_x0000_s4168"/>
                </a:ext>
                <a:ext uri="{FF2B5EF4-FFF2-40B4-BE49-F238E27FC236}">
                  <a16:creationId xmlns:a16="http://schemas.microsoft.com/office/drawing/2014/main" id="{00000000-0008-0000-0000-00004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酸素療法</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57</xdr:row>
          <xdr:rowOff>0</xdr:rowOff>
        </xdr:from>
        <xdr:to>
          <xdr:col>4</xdr:col>
          <xdr:colOff>2686050</xdr:colOff>
          <xdr:row>57</xdr:row>
          <xdr:rowOff>190500</xdr:rowOff>
        </xdr:to>
        <xdr:sp macro="" textlink="">
          <xdr:nvSpPr>
            <xdr:cNvPr id="4169" name="Check Box 73" hidden="1">
              <a:extLst>
                <a:ext uri="{63B3BB69-23CF-44E3-9099-C40C66FF867C}">
                  <a14:compatExt spid="_x0000_s4169"/>
                </a:ext>
                <a:ext uri="{FF2B5EF4-FFF2-40B4-BE49-F238E27FC236}">
                  <a16:creationId xmlns:a16="http://schemas.microsoft.com/office/drawing/2014/main" id="{00000000-0008-0000-0000-00004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レスピレーター</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58</xdr:row>
          <xdr:rowOff>0</xdr:rowOff>
        </xdr:from>
        <xdr:to>
          <xdr:col>4</xdr:col>
          <xdr:colOff>2686050</xdr:colOff>
          <xdr:row>58</xdr:row>
          <xdr:rowOff>190500</xdr:rowOff>
        </xdr:to>
        <xdr:sp macro="" textlink="">
          <xdr:nvSpPr>
            <xdr:cNvPr id="4170" name="Check Box 74" hidden="1">
              <a:extLst>
                <a:ext uri="{63B3BB69-23CF-44E3-9099-C40C66FF867C}">
                  <a14:compatExt spid="_x0000_s4170"/>
                </a:ext>
                <a:ext uri="{FF2B5EF4-FFF2-40B4-BE49-F238E27FC236}">
                  <a16:creationId xmlns:a16="http://schemas.microsoft.com/office/drawing/2014/main" id="{00000000-0008-0000-0000-00004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気管切開の処置</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61</xdr:row>
          <xdr:rowOff>0</xdr:rowOff>
        </xdr:from>
        <xdr:to>
          <xdr:col>4</xdr:col>
          <xdr:colOff>2686050</xdr:colOff>
          <xdr:row>61</xdr:row>
          <xdr:rowOff>190500</xdr:rowOff>
        </xdr:to>
        <xdr:sp macro="" textlink="">
          <xdr:nvSpPr>
            <xdr:cNvPr id="4171" name="Check Box 75" hidden="1">
              <a:extLst>
                <a:ext uri="{63B3BB69-23CF-44E3-9099-C40C66FF867C}">
                  <a14:compatExt spid="_x0000_s4171"/>
                </a:ext>
                <a:ext uri="{FF2B5EF4-FFF2-40B4-BE49-F238E27FC236}">
                  <a16:creationId xmlns:a16="http://schemas.microsoft.com/office/drawing/2014/main" id="{00000000-0008-0000-0000-00004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モニター測定</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62</xdr:row>
          <xdr:rowOff>0</xdr:rowOff>
        </xdr:from>
        <xdr:to>
          <xdr:col>4</xdr:col>
          <xdr:colOff>2686050</xdr:colOff>
          <xdr:row>62</xdr:row>
          <xdr:rowOff>190500</xdr:rowOff>
        </xdr:to>
        <xdr:sp macro="" textlink="">
          <xdr:nvSpPr>
            <xdr:cNvPr id="4172" name="Check Box 76" hidden="1">
              <a:extLst>
                <a:ext uri="{63B3BB69-23CF-44E3-9099-C40C66FF867C}">
                  <a14:compatExt spid="_x0000_s4172"/>
                </a:ext>
                <a:ext uri="{FF2B5EF4-FFF2-40B4-BE49-F238E27FC236}">
                  <a16:creationId xmlns:a16="http://schemas.microsoft.com/office/drawing/2014/main" id="{00000000-0008-0000-0000-00004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じょくそうの処置</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63</xdr:row>
          <xdr:rowOff>0</xdr:rowOff>
        </xdr:from>
        <xdr:to>
          <xdr:col>4</xdr:col>
          <xdr:colOff>2686050</xdr:colOff>
          <xdr:row>63</xdr:row>
          <xdr:rowOff>190500</xdr:rowOff>
        </xdr:to>
        <xdr:sp macro="" textlink="">
          <xdr:nvSpPr>
            <xdr:cNvPr id="4173" name="Check Box 77" hidden="1">
              <a:extLst>
                <a:ext uri="{63B3BB69-23CF-44E3-9099-C40C66FF867C}">
                  <a14:compatExt spid="_x0000_s4173"/>
                </a:ext>
                <a:ext uri="{FF2B5EF4-FFF2-40B4-BE49-F238E27FC236}">
                  <a16:creationId xmlns:a16="http://schemas.microsoft.com/office/drawing/2014/main" id="{00000000-0008-0000-0000-00004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カテーテル</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59</xdr:row>
          <xdr:rowOff>0</xdr:rowOff>
        </xdr:from>
        <xdr:to>
          <xdr:col>4</xdr:col>
          <xdr:colOff>2686050</xdr:colOff>
          <xdr:row>59</xdr:row>
          <xdr:rowOff>190500</xdr:rowOff>
        </xdr:to>
        <xdr:sp macro="" textlink="">
          <xdr:nvSpPr>
            <xdr:cNvPr id="4174" name="Check Box 78" hidden="1">
              <a:extLst>
                <a:ext uri="{63B3BB69-23CF-44E3-9099-C40C66FF867C}">
                  <a14:compatExt spid="_x0000_s4174"/>
                </a:ext>
                <a:ext uri="{FF2B5EF4-FFF2-40B4-BE49-F238E27FC236}">
                  <a16:creationId xmlns:a16="http://schemas.microsoft.com/office/drawing/2014/main" id="{00000000-0008-0000-0000-00004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疼痛の看護</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60</xdr:row>
          <xdr:rowOff>0</xdr:rowOff>
        </xdr:from>
        <xdr:to>
          <xdr:col>4</xdr:col>
          <xdr:colOff>2686050</xdr:colOff>
          <xdr:row>60</xdr:row>
          <xdr:rowOff>190500</xdr:rowOff>
        </xdr:to>
        <xdr:sp macro="" textlink="">
          <xdr:nvSpPr>
            <xdr:cNvPr id="4175" name="Check Box 79" hidden="1">
              <a:extLst>
                <a:ext uri="{63B3BB69-23CF-44E3-9099-C40C66FF867C}">
                  <a14:compatExt spid="_x0000_s4175"/>
                </a:ext>
                <a:ext uri="{FF2B5EF4-FFF2-40B4-BE49-F238E27FC236}">
                  <a16:creationId xmlns:a16="http://schemas.microsoft.com/office/drawing/2014/main" id="{00000000-0008-0000-0000-00004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経管栄養</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71</xdr:row>
          <xdr:rowOff>0</xdr:rowOff>
        </xdr:from>
        <xdr:to>
          <xdr:col>4</xdr:col>
          <xdr:colOff>2686050</xdr:colOff>
          <xdr:row>71</xdr:row>
          <xdr:rowOff>190500</xdr:rowOff>
        </xdr:to>
        <xdr:sp macro="" textlink="">
          <xdr:nvSpPr>
            <xdr:cNvPr id="4176" name="Check Box 80" hidden="1">
              <a:extLst>
                <a:ext uri="{63B3BB69-23CF-44E3-9099-C40C66FF867C}">
                  <a14:compatExt spid="_x0000_s4176"/>
                </a:ext>
                <a:ext uri="{FF2B5EF4-FFF2-40B4-BE49-F238E27FC236}">
                  <a16:creationId xmlns:a16="http://schemas.microsoft.com/office/drawing/2014/main" id="{00000000-0008-0000-0000-00005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妄想</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72</xdr:row>
          <xdr:rowOff>0</xdr:rowOff>
        </xdr:from>
        <xdr:to>
          <xdr:col>4</xdr:col>
          <xdr:colOff>2686050</xdr:colOff>
          <xdr:row>72</xdr:row>
          <xdr:rowOff>190500</xdr:rowOff>
        </xdr:to>
        <xdr:sp macro="" textlink="">
          <xdr:nvSpPr>
            <xdr:cNvPr id="4177" name="Check Box 81" hidden="1">
              <a:extLst>
                <a:ext uri="{63B3BB69-23CF-44E3-9099-C40C66FF867C}">
                  <a14:compatExt spid="_x0000_s4177"/>
                </a:ext>
                <a:ext uri="{FF2B5EF4-FFF2-40B4-BE49-F238E27FC236}">
                  <a16:creationId xmlns:a16="http://schemas.microsoft.com/office/drawing/2014/main" id="{00000000-0008-0000-0000-00005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昼夜逆転</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73</xdr:row>
          <xdr:rowOff>0</xdr:rowOff>
        </xdr:from>
        <xdr:to>
          <xdr:col>4</xdr:col>
          <xdr:colOff>2686050</xdr:colOff>
          <xdr:row>73</xdr:row>
          <xdr:rowOff>190500</xdr:rowOff>
        </xdr:to>
        <xdr:sp macro="" textlink="">
          <xdr:nvSpPr>
            <xdr:cNvPr id="4178" name="Check Box 82" hidden="1">
              <a:extLst>
                <a:ext uri="{63B3BB69-23CF-44E3-9099-C40C66FF867C}">
                  <a14:compatExt spid="_x0000_s4178"/>
                </a:ext>
                <a:ext uri="{FF2B5EF4-FFF2-40B4-BE49-F238E27FC236}">
                  <a16:creationId xmlns:a16="http://schemas.microsoft.com/office/drawing/2014/main" id="{00000000-0008-0000-0000-00005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暴言</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74</xdr:row>
          <xdr:rowOff>0</xdr:rowOff>
        </xdr:from>
        <xdr:to>
          <xdr:col>4</xdr:col>
          <xdr:colOff>2686050</xdr:colOff>
          <xdr:row>74</xdr:row>
          <xdr:rowOff>190500</xdr:rowOff>
        </xdr:to>
        <xdr:sp macro="" textlink="">
          <xdr:nvSpPr>
            <xdr:cNvPr id="4179" name="Check Box 83" hidden="1">
              <a:extLst>
                <a:ext uri="{63B3BB69-23CF-44E3-9099-C40C66FF867C}">
                  <a14:compatExt spid="_x0000_s4179"/>
                </a:ext>
                <a:ext uri="{FF2B5EF4-FFF2-40B4-BE49-F238E27FC236}">
                  <a16:creationId xmlns:a16="http://schemas.microsoft.com/office/drawing/2014/main" id="{00000000-0008-0000-0000-00005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暴行</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75</xdr:row>
          <xdr:rowOff>0</xdr:rowOff>
        </xdr:from>
        <xdr:to>
          <xdr:col>4</xdr:col>
          <xdr:colOff>2686050</xdr:colOff>
          <xdr:row>75</xdr:row>
          <xdr:rowOff>190500</xdr:rowOff>
        </xdr:to>
        <xdr:sp macro="" textlink="">
          <xdr:nvSpPr>
            <xdr:cNvPr id="4180" name="Check Box 84" hidden="1">
              <a:extLst>
                <a:ext uri="{63B3BB69-23CF-44E3-9099-C40C66FF867C}">
                  <a14:compatExt spid="_x0000_s4180"/>
                </a:ext>
                <a:ext uri="{FF2B5EF4-FFF2-40B4-BE49-F238E27FC236}">
                  <a16:creationId xmlns:a16="http://schemas.microsoft.com/office/drawing/2014/main" id="{00000000-0008-0000-0000-00005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介護への抵抗</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76</xdr:row>
          <xdr:rowOff>0</xdr:rowOff>
        </xdr:from>
        <xdr:to>
          <xdr:col>4</xdr:col>
          <xdr:colOff>2686050</xdr:colOff>
          <xdr:row>76</xdr:row>
          <xdr:rowOff>190500</xdr:rowOff>
        </xdr:to>
        <xdr:sp macro="" textlink="">
          <xdr:nvSpPr>
            <xdr:cNvPr id="4181" name="Check Box 85" hidden="1">
              <a:extLst>
                <a:ext uri="{63B3BB69-23CF-44E3-9099-C40C66FF867C}">
                  <a14:compatExt spid="_x0000_s4181"/>
                </a:ext>
                <a:ext uri="{FF2B5EF4-FFF2-40B4-BE49-F238E27FC236}">
                  <a16:creationId xmlns:a16="http://schemas.microsoft.com/office/drawing/2014/main" id="{00000000-0008-0000-0000-00005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徘徊</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79</xdr:row>
          <xdr:rowOff>0</xdr:rowOff>
        </xdr:from>
        <xdr:to>
          <xdr:col>4</xdr:col>
          <xdr:colOff>2686050</xdr:colOff>
          <xdr:row>79</xdr:row>
          <xdr:rowOff>190500</xdr:rowOff>
        </xdr:to>
        <xdr:sp macro="" textlink="">
          <xdr:nvSpPr>
            <xdr:cNvPr id="4182" name="Check Box 86" hidden="1">
              <a:extLst>
                <a:ext uri="{63B3BB69-23CF-44E3-9099-C40C66FF867C}">
                  <a14:compatExt spid="_x0000_s4182"/>
                </a:ext>
                <a:ext uri="{FF2B5EF4-FFF2-40B4-BE49-F238E27FC236}">
                  <a16:creationId xmlns:a16="http://schemas.microsoft.com/office/drawing/2014/main" id="{00000000-0008-0000-0000-00005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異食行動</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80</xdr:row>
          <xdr:rowOff>0</xdr:rowOff>
        </xdr:from>
        <xdr:to>
          <xdr:col>4</xdr:col>
          <xdr:colOff>2686050</xdr:colOff>
          <xdr:row>80</xdr:row>
          <xdr:rowOff>190500</xdr:rowOff>
        </xdr:to>
        <xdr:sp macro="" textlink="">
          <xdr:nvSpPr>
            <xdr:cNvPr id="4183" name="Check Box 87" hidden="1">
              <a:extLst>
                <a:ext uri="{63B3BB69-23CF-44E3-9099-C40C66FF867C}">
                  <a14:compatExt spid="_x0000_s4183"/>
                </a:ext>
                <a:ext uri="{FF2B5EF4-FFF2-40B4-BE49-F238E27FC236}">
                  <a16:creationId xmlns:a16="http://schemas.microsoft.com/office/drawing/2014/main" id="{00000000-0008-0000-0000-00005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性的問題行動</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81</xdr:row>
          <xdr:rowOff>0</xdr:rowOff>
        </xdr:from>
        <xdr:to>
          <xdr:col>4</xdr:col>
          <xdr:colOff>2686050</xdr:colOff>
          <xdr:row>81</xdr:row>
          <xdr:rowOff>190500</xdr:rowOff>
        </xdr:to>
        <xdr:sp macro="" textlink="">
          <xdr:nvSpPr>
            <xdr:cNvPr id="4184" name="Check Box 88" hidden="1">
              <a:extLst>
                <a:ext uri="{63B3BB69-23CF-44E3-9099-C40C66FF867C}">
                  <a14:compatExt spid="_x0000_s4184"/>
                </a:ext>
                <a:ext uri="{FF2B5EF4-FFF2-40B4-BE49-F238E27FC236}">
                  <a16:creationId xmlns:a16="http://schemas.microsoft.com/office/drawing/2014/main" id="{00000000-0008-0000-0000-00005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77</xdr:row>
          <xdr:rowOff>0</xdr:rowOff>
        </xdr:from>
        <xdr:to>
          <xdr:col>4</xdr:col>
          <xdr:colOff>2686050</xdr:colOff>
          <xdr:row>77</xdr:row>
          <xdr:rowOff>190500</xdr:rowOff>
        </xdr:to>
        <xdr:sp macro="" textlink="">
          <xdr:nvSpPr>
            <xdr:cNvPr id="4185" name="Check Box 89" hidden="1">
              <a:extLst>
                <a:ext uri="{63B3BB69-23CF-44E3-9099-C40C66FF867C}">
                  <a14:compatExt spid="_x0000_s4185"/>
                </a:ext>
                <a:ext uri="{FF2B5EF4-FFF2-40B4-BE49-F238E27FC236}">
                  <a16:creationId xmlns:a16="http://schemas.microsoft.com/office/drawing/2014/main" id="{00000000-0008-0000-0000-00005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火の不始末</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78</xdr:row>
          <xdr:rowOff>0</xdr:rowOff>
        </xdr:from>
        <xdr:to>
          <xdr:col>4</xdr:col>
          <xdr:colOff>2686050</xdr:colOff>
          <xdr:row>78</xdr:row>
          <xdr:rowOff>190500</xdr:rowOff>
        </xdr:to>
        <xdr:sp macro="" textlink="">
          <xdr:nvSpPr>
            <xdr:cNvPr id="4186" name="Check Box 90" hidden="1">
              <a:extLst>
                <a:ext uri="{63B3BB69-23CF-44E3-9099-C40C66FF867C}">
                  <a14:compatExt spid="_x0000_s4186"/>
                </a:ext>
                <a:ext uri="{FF2B5EF4-FFF2-40B4-BE49-F238E27FC236}">
                  <a16:creationId xmlns:a16="http://schemas.microsoft.com/office/drawing/2014/main" id="{00000000-0008-0000-0000-00005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不潔行為</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70</xdr:row>
          <xdr:rowOff>0</xdr:rowOff>
        </xdr:from>
        <xdr:to>
          <xdr:col>4</xdr:col>
          <xdr:colOff>2686050</xdr:colOff>
          <xdr:row>70</xdr:row>
          <xdr:rowOff>190500</xdr:rowOff>
        </xdr:to>
        <xdr:sp macro="" textlink="">
          <xdr:nvSpPr>
            <xdr:cNvPr id="4187" name="Check Box 91" hidden="1">
              <a:extLst>
                <a:ext uri="{63B3BB69-23CF-44E3-9099-C40C66FF867C}">
                  <a14:compatExt spid="_x0000_s4187"/>
                </a:ext>
                <a:ext uri="{FF2B5EF4-FFF2-40B4-BE49-F238E27FC236}">
                  <a16:creationId xmlns:a16="http://schemas.microsoft.com/office/drawing/2014/main" id="{00000000-0008-0000-0000-00005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幻視・幻聴</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29</xdr:row>
          <xdr:rowOff>0</xdr:rowOff>
        </xdr:from>
        <xdr:to>
          <xdr:col>4</xdr:col>
          <xdr:colOff>2686050</xdr:colOff>
          <xdr:row>29</xdr:row>
          <xdr:rowOff>190500</xdr:rowOff>
        </xdr:to>
        <xdr:sp macro="" textlink="">
          <xdr:nvSpPr>
            <xdr:cNvPr id="4188" name="Check Box 92" hidden="1">
              <a:extLst>
                <a:ext uri="{63B3BB69-23CF-44E3-9099-C40C66FF867C}">
                  <a14:compatExt spid="_x0000_s4188"/>
                </a:ext>
                <a:ext uri="{FF2B5EF4-FFF2-40B4-BE49-F238E27FC236}">
                  <a16:creationId xmlns:a16="http://schemas.microsoft.com/office/drawing/2014/main" id="{00000000-0008-0000-0000-00005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内科</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30</xdr:row>
          <xdr:rowOff>0</xdr:rowOff>
        </xdr:from>
        <xdr:to>
          <xdr:col>4</xdr:col>
          <xdr:colOff>2686050</xdr:colOff>
          <xdr:row>30</xdr:row>
          <xdr:rowOff>190500</xdr:rowOff>
        </xdr:to>
        <xdr:sp macro="" textlink="">
          <xdr:nvSpPr>
            <xdr:cNvPr id="4189" name="Check Box 93" hidden="1">
              <a:extLst>
                <a:ext uri="{63B3BB69-23CF-44E3-9099-C40C66FF867C}">
                  <a14:compatExt spid="_x0000_s4189"/>
                </a:ext>
                <a:ext uri="{FF2B5EF4-FFF2-40B4-BE49-F238E27FC236}">
                  <a16:creationId xmlns:a16="http://schemas.microsoft.com/office/drawing/2014/main" id="{00000000-0008-0000-0000-00005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精神科</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31</xdr:row>
          <xdr:rowOff>0</xdr:rowOff>
        </xdr:from>
        <xdr:to>
          <xdr:col>4</xdr:col>
          <xdr:colOff>2686050</xdr:colOff>
          <xdr:row>31</xdr:row>
          <xdr:rowOff>190500</xdr:rowOff>
        </xdr:to>
        <xdr:sp macro="" textlink="">
          <xdr:nvSpPr>
            <xdr:cNvPr id="4190" name="Check Box 94" hidden="1">
              <a:extLst>
                <a:ext uri="{63B3BB69-23CF-44E3-9099-C40C66FF867C}">
                  <a14:compatExt spid="_x0000_s4190"/>
                </a:ext>
                <a:ext uri="{FF2B5EF4-FFF2-40B4-BE49-F238E27FC236}">
                  <a16:creationId xmlns:a16="http://schemas.microsoft.com/office/drawing/2014/main" id="{00000000-0008-0000-0000-00005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外科</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32</xdr:row>
          <xdr:rowOff>0</xdr:rowOff>
        </xdr:from>
        <xdr:to>
          <xdr:col>4</xdr:col>
          <xdr:colOff>2686050</xdr:colOff>
          <xdr:row>32</xdr:row>
          <xdr:rowOff>190500</xdr:rowOff>
        </xdr:to>
        <xdr:sp macro="" textlink="">
          <xdr:nvSpPr>
            <xdr:cNvPr id="4191" name="Check Box 95" hidden="1">
              <a:extLst>
                <a:ext uri="{63B3BB69-23CF-44E3-9099-C40C66FF867C}">
                  <a14:compatExt spid="_x0000_s4191"/>
                </a:ext>
                <a:ext uri="{FF2B5EF4-FFF2-40B4-BE49-F238E27FC236}">
                  <a16:creationId xmlns:a16="http://schemas.microsoft.com/office/drawing/2014/main" id="{00000000-0008-0000-0000-00005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整形外科</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33</xdr:row>
          <xdr:rowOff>0</xdr:rowOff>
        </xdr:from>
        <xdr:to>
          <xdr:col>4</xdr:col>
          <xdr:colOff>2686050</xdr:colOff>
          <xdr:row>33</xdr:row>
          <xdr:rowOff>190500</xdr:rowOff>
        </xdr:to>
        <xdr:sp macro="" textlink="">
          <xdr:nvSpPr>
            <xdr:cNvPr id="4192" name="Check Box 96" hidden="1">
              <a:extLst>
                <a:ext uri="{63B3BB69-23CF-44E3-9099-C40C66FF867C}">
                  <a14:compatExt spid="_x0000_s4192"/>
                </a:ext>
                <a:ext uri="{FF2B5EF4-FFF2-40B4-BE49-F238E27FC236}">
                  <a16:creationId xmlns:a16="http://schemas.microsoft.com/office/drawing/2014/main" id="{00000000-0008-0000-0000-00006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脳神経外科</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34</xdr:row>
          <xdr:rowOff>0</xdr:rowOff>
        </xdr:from>
        <xdr:to>
          <xdr:col>4</xdr:col>
          <xdr:colOff>2686050</xdr:colOff>
          <xdr:row>34</xdr:row>
          <xdr:rowOff>190500</xdr:rowOff>
        </xdr:to>
        <xdr:sp macro="" textlink="">
          <xdr:nvSpPr>
            <xdr:cNvPr id="4193" name="Check Box 97" hidden="1">
              <a:extLst>
                <a:ext uri="{63B3BB69-23CF-44E3-9099-C40C66FF867C}">
                  <a14:compatExt spid="_x0000_s4193"/>
                </a:ext>
                <a:ext uri="{FF2B5EF4-FFF2-40B4-BE49-F238E27FC236}">
                  <a16:creationId xmlns:a16="http://schemas.microsoft.com/office/drawing/2014/main" id="{00000000-0008-0000-0000-00006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皮膚科</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35</xdr:row>
          <xdr:rowOff>0</xdr:rowOff>
        </xdr:from>
        <xdr:to>
          <xdr:col>4</xdr:col>
          <xdr:colOff>2686050</xdr:colOff>
          <xdr:row>35</xdr:row>
          <xdr:rowOff>190500</xdr:rowOff>
        </xdr:to>
        <xdr:sp macro="" textlink="">
          <xdr:nvSpPr>
            <xdr:cNvPr id="4194" name="Check Box 98" hidden="1">
              <a:extLst>
                <a:ext uri="{63B3BB69-23CF-44E3-9099-C40C66FF867C}">
                  <a14:compatExt spid="_x0000_s4194"/>
                </a:ext>
                <a:ext uri="{FF2B5EF4-FFF2-40B4-BE49-F238E27FC236}">
                  <a16:creationId xmlns:a16="http://schemas.microsoft.com/office/drawing/2014/main" id="{00000000-0008-0000-0000-00006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泌尿器科</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38</xdr:row>
          <xdr:rowOff>0</xdr:rowOff>
        </xdr:from>
        <xdr:to>
          <xdr:col>4</xdr:col>
          <xdr:colOff>2686050</xdr:colOff>
          <xdr:row>38</xdr:row>
          <xdr:rowOff>190500</xdr:rowOff>
        </xdr:to>
        <xdr:sp macro="" textlink="">
          <xdr:nvSpPr>
            <xdr:cNvPr id="4195" name="Check Box 99" hidden="1">
              <a:extLst>
                <a:ext uri="{63B3BB69-23CF-44E3-9099-C40C66FF867C}">
                  <a14:compatExt spid="_x0000_s4195"/>
                </a:ext>
                <a:ext uri="{FF2B5EF4-FFF2-40B4-BE49-F238E27FC236}">
                  <a16:creationId xmlns:a16="http://schemas.microsoft.com/office/drawing/2014/main" id="{00000000-0008-0000-0000-00006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耳鼻咽喉科</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39</xdr:row>
          <xdr:rowOff>0</xdr:rowOff>
        </xdr:from>
        <xdr:to>
          <xdr:col>4</xdr:col>
          <xdr:colOff>2686050</xdr:colOff>
          <xdr:row>39</xdr:row>
          <xdr:rowOff>190500</xdr:rowOff>
        </xdr:to>
        <xdr:sp macro="" textlink="">
          <xdr:nvSpPr>
            <xdr:cNvPr id="4196" name="Check Box 100" hidden="1">
              <a:extLst>
                <a:ext uri="{63B3BB69-23CF-44E3-9099-C40C66FF867C}">
                  <a14:compatExt spid="_x0000_s4196"/>
                </a:ext>
                <a:ext uri="{FF2B5EF4-FFF2-40B4-BE49-F238E27FC236}">
                  <a16:creationId xmlns:a16="http://schemas.microsoft.com/office/drawing/2014/main" id="{00000000-0008-0000-0000-00006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リハビリテーション科</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40</xdr:row>
          <xdr:rowOff>0</xdr:rowOff>
        </xdr:from>
        <xdr:to>
          <xdr:col>4</xdr:col>
          <xdr:colOff>2686050</xdr:colOff>
          <xdr:row>40</xdr:row>
          <xdr:rowOff>190500</xdr:rowOff>
        </xdr:to>
        <xdr:sp macro="" textlink="">
          <xdr:nvSpPr>
            <xdr:cNvPr id="4197" name="Check Box 101" hidden="1">
              <a:extLst>
                <a:ext uri="{63B3BB69-23CF-44E3-9099-C40C66FF867C}">
                  <a14:compatExt spid="_x0000_s4197"/>
                </a:ext>
                <a:ext uri="{FF2B5EF4-FFF2-40B4-BE49-F238E27FC236}">
                  <a16:creationId xmlns:a16="http://schemas.microsoft.com/office/drawing/2014/main" id="{00000000-0008-0000-0000-00006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歯科</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41</xdr:row>
          <xdr:rowOff>0</xdr:rowOff>
        </xdr:from>
        <xdr:to>
          <xdr:col>4</xdr:col>
          <xdr:colOff>2686050</xdr:colOff>
          <xdr:row>41</xdr:row>
          <xdr:rowOff>190500</xdr:rowOff>
        </xdr:to>
        <xdr:sp macro="" textlink="">
          <xdr:nvSpPr>
            <xdr:cNvPr id="4198" name="Check Box 102" hidden="1">
              <a:extLst>
                <a:ext uri="{63B3BB69-23CF-44E3-9099-C40C66FF867C}">
                  <a14:compatExt spid="_x0000_s4198"/>
                </a:ext>
                <a:ext uri="{FF2B5EF4-FFF2-40B4-BE49-F238E27FC236}">
                  <a16:creationId xmlns:a16="http://schemas.microsoft.com/office/drawing/2014/main" id="{00000000-0008-0000-0000-00006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36</xdr:row>
          <xdr:rowOff>0</xdr:rowOff>
        </xdr:from>
        <xdr:to>
          <xdr:col>4</xdr:col>
          <xdr:colOff>2686050</xdr:colOff>
          <xdr:row>36</xdr:row>
          <xdr:rowOff>190500</xdr:rowOff>
        </xdr:to>
        <xdr:sp macro="" textlink="">
          <xdr:nvSpPr>
            <xdr:cNvPr id="4199" name="Check Box 103" hidden="1">
              <a:extLst>
                <a:ext uri="{63B3BB69-23CF-44E3-9099-C40C66FF867C}">
                  <a14:compatExt spid="_x0000_s4199"/>
                </a:ext>
                <a:ext uri="{FF2B5EF4-FFF2-40B4-BE49-F238E27FC236}">
                  <a16:creationId xmlns:a16="http://schemas.microsoft.com/office/drawing/2014/main" id="{00000000-0008-0000-0000-00006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婦人科</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37</xdr:row>
          <xdr:rowOff>0</xdr:rowOff>
        </xdr:from>
        <xdr:to>
          <xdr:col>4</xdr:col>
          <xdr:colOff>2686050</xdr:colOff>
          <xdr:row>37</xdr:row>
          <xdr:rowOff>190500</xdr:rowOff>
        </xdr:to>
        <xdr:sp macro="" textlink="">
          <xdr:nvSpPr>
            <xdr:cNvPr id="4200" name="Check Box 104" hidden="1">
              <a:extLst>
                <a:ext uri="{63B3BB69-23CF-44E3-9099-C40C66FF867C}">
                  <a14:compatExt spid="_x0000_s4200"/>
                </a:ext>
                <a:ext uri="{FF2B5EF4-FFF2-40B4-BE49-F238E27FC236}">
                  <a16:creationId xmlns:a16="http://schemas.microsoft.com/office/drawing/2014/main" id="{00000000-0008-0000-0000-00006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眼科</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114</xdr:row>
          <xdr:rowOff>0</xdr:rowOff>
        </xdr:from>
        <xdr:to>
          <xdr:col>4</xdr:col>
          <xdr:colOff>2686050</xdr:colOff>
          <xdr:row>114</xdr:row>
          <xdr:rowOff>190500</xdr:rowOff>
        </xdr:to>
        <xdr:sp macro="" textlink="">
          <xdr:nvSpPr>
            <xdr:cNvPr id="4207" name="Check Box 111" hidden="1">
              <a:extLst>
                <a:ext uri="{63B3BB69-23CF-44E3-9099-C40C66FF867C}">
                  <a14:compatExt spid="_x0000_s4207"/>
                </a:ext>
                <a:ext uri="{FF2B5EF4-FFF2-40B4-BE49-F238E27FC236}">
                  <a16:creationId xmlns:a16="http://schemas.microsoft.com/office/drawing/2014/main" id="{00000000-0008-0000-0000-00006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用いていない</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115</xdr:row>
          <xdr:rowOff>0</xdr:rowOff>
        </xdr:from>
        <xdr:to>
          <xdr:col>4</xdr:col>
          <xdr:colOff>2686050</xdr:colOff>
          <xdr:row>115</xdr:row>
          <xdr:rowOff>190500</xdr:rowOff>
        </xdr:to>
        <xdr:sp macro="" textlink="">
          <xdr:nvSpPr>
            <xdr:cNvPr id="4208" name="Check Box 112" hidden="1">
              <a:extLst>
                <a:ext uri="{63B3BB69-23CF-44E3-9099-C40C66FF867C}">
                  <a14:compatExt spid="_x0000_s4208"/>
                </a:ext>
                <a:ext uri="{FF2B5EF4-FFF2-40B4-BE49-F238E27FC236}">
                  <a16:creationId xmlns:a16="http://schemas.microsoft.com/office/drawing/2014/main" id="{00000000-0008-0000-0000-00007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屋外で使用</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116</xdr:row>
          <xdr:rowOff>0</xdr:rowOff>
        </xdr:from>
        <xdr:to>
          <xdr:col>4</xdr:col>
          <xdr:colOff>2686050</xdr:colOff>
          <xdr:row>116</xdr:row>
          <xdr:rowOff>190500</xdr:rowOff>
        </xdr:to>
        <xdr:sp macro="" textlink="">
          <xdr:nvSpPr>
            <xdr:cNvPr id="4209" name="Check Box 113" hidden="1">
              <a:extLst>
                <a:ext uri="{63B3BB69-23CF-44E3-9099-C40C66FF867C}">
                  <a14:compatExt spid="_x0000_s4209"/>
                </a:ext>
                <a:ext uri="{FF2B5EF4-FFF2-40B4-BE49-F238E27FC236}">
                  <a16:creationId xmlns:a16="http://schemas.microsoft.com/office/drawing/2014/main" id="{00000000-0008-0000-0000-00007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屋内で使用</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121</xdr:row>
          <xdr:rowOff>0</xdr:rowOff>
        </xdr:from>
        <xdr:to>
          <xdr:col>4</xdr:col>
          <xdr:colOff>2686050</xdr:colOff>
          <xdr:row>121</xdr:row>
          <xdr:rowOff>190500</xdr:rowOff>
        </xdr:to>
        <xdr:sp macro="" textlink="">
          <xdr:nvSpPr>
            <xdr:cNvPr id="4210" name="Check Box 114" hidden="1">
              <a:extLst>
                <a:ext uri="{63B3BB69-23CF-44E3-9099-C40C66FF867C}">
                  <a14:compatExt spid="_x0000_s4210"/>
                </a:ext>
                <a:ext uri="{FF2B5EF4-FFF2-40B4-BE49-F238E27FC236}">
                  <a16:creationId xmlns:a16="http://schemas.microsoft.com/office/drawing/2014/main" id="{00000000-0008-0000-0000-00007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転倒・骨折</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122</xdr:row>
          <xdr:rowOff>0</xdr:rowOff>
        </xdr:from>
        <xdr:to>
          <xdr:col>4</xdr:col>
          <xdr:colOff>2686050</xdr:colOff>
          <xdr:row>122</xdr:row>
          <xdr:rowOff>190500</xdr:rowOff>
        </xdr:to>
        <xdr:sp macro="" textlink="">
          <xdr:nvSpPr>
            <xdr:cNvPr id="4211" name="Check Box 115" hidden="1">
              <a:extLst>
                <a:ext uri="{63B3BB69-23CF-44E3-9099-C40C66FF867C}">
                  <a14:compatExt spid="_x0000_s4211"/>
                </a:ext>
                <a:ext uri="{FF2B5EF4-FFF2-40B4-BE49-F238E27FC236}">
                  <a16:creationId xmlns:a16="http://schemas.microsoft.com/office/drawing/2014/main" id="{00000000-0008-0000-0000-00007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移動能力の低下</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123</xdr:row>
          <xdr:rowOff>0</xdr:rowOff>
        </xdr:from>
        <xdr:to>
          <xdr:col>4</xdr:col>
          <xdr:colOff>2686050</xdr:colOff>
          <xdr:row>123</xdr:row>
          <xdr:rowOff>190500</xdr:rowOff>
        </xdr:to>
        <xdr:sp macro="" textlink="">
          <xdr:nvSpPr>
            <xdr:cNvPr id="4212" name="Check Box 116" hidden="1">
              <a:extLst>
                <a:ext uri="{63B3BB69-23CF-44E3-9099-C40C66FF867C}">
                  <a14:compatExt spid="_x0000_s4212"/>
                </a:ext>
                <a:ext uri="{FF2B5EF4-FFF2-40B4-BE49-F238E27FC236}">
                  <a16:creationId xmlns:a16="http://schemas.microsoft.com/office/drawing/2014/main" id="{00000000-0008-0000-0000-00007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じょくそう</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124</xdr:row>
          <xdr:rowOff>0</xdr:rowOff>
        </xdr:from>
        <xdr:to>
          <xdr:col>4</xdr:col>
          <xdr:colOff>2686050</xdr:colOff>
          <xdr:row>124</xdr:row>
          <xdr:rowOff>190500</xdr:rowOff>
        </xdr:to>
        <xdr:sp macro="" textlink="">
          <xdr:nvSpPr>
            <xdr:cNvPr id="4213" name="Check Box 117" hidden="1">
              <a:extLst>
                <a:ext uri="{63B3BB69-23CF-44E3-9099-C40C66FF867C}">
                  <a14:compatExt spid="_x0000_s4213"/>
                </a:ext>
                <a:ext uri="{FF2B5EF4-FFF2-40B4-BE49-F238E27FC236}">
                  <a16:creationId xmlns:a16="http://schemas.microsoft.com/office/drawing/2014/main" id="{00000000-0008-0000-0000-00007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心肺機能の低下</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4</xdr:col>
          <xdr:colOff>2686050</xdr:colOff>
          <xdr:row>125</xdr:row>
          <xdr:rowOff>190500</xdr:rowOff>
        </xdr:to>
        <xdr:sp macro="" textlink="">
          <xdr:nvSpPr>
            <xdr:cNvPr id="4214" name="Check Box 118" hidden="1">
              <a:extLst>
                <a:ext uri="{63B3BB69-23CF-44E3-9099-C40C66FF867C}">
                  <a14:compatExt spid="_x0000_s4214"/>
                </a:ext>
                <a:ext uri="{FF2B5EF4-FFF2-40B4-BE49-F238E27FC236}">
                  <a16:creationId xmlns:a16="http://schemas.microsoft.com/office/drawing/2014/main" id="{00000000-0008-0000-0000-00007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閉じこもり</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126</xdr:row>
          <xdr:rowOff>0</xdr:rowOff>
        </xdr:from>
        <xdr:to>
          <xdr:col>4</xdr:col>
          <xdr:colOff>2686050</xdr:colOff>
          <xdr:row>126</xdr:row>
          <xdr:rowOff>190500</xdr:rowOff>
        </xdr:to>
        <xdr:sp macro="" textlink="">
          <xdr:nvSpPr>
            <xdr:cNvPr id="4215" name="Check Box 119" hidden="1">
              <a:extLst>
                <a:ext uri="{63B3BB69-23CF-44E3-9099-C40C66FF867C}">
                  <a14:compatExt spid="_x0000_s4215"/>
                </a:ext>
                <a:ext uri="{FF2B5EF4-FFF2-40B4-BE49-F238E27FC236}">
                  <a16:creationId xmlns:a16="http://schemas.microsoft.com/office/drawing/2014/main" id="{00000000-0008-0000-0000-00007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意欲低下</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129</xdr:row>
          <xdr:rowOff>0</xdr:rowOff>
        </xdr:from>
        <xdr:to>
          <xdr:col>4</xdr:col>
          <xdr:colOff>2686050</xdr:colOff>
          <xdr:row>129</xdr:row>
          <xdr:rowOff>190500</xdr:rowOff>
        </xdr:to>
        <xdr:sp macro="" textlink="">
          <xdr:nvSpPr>
            <xdr:cNvPr id="4216" name="Check Box 120" hidden="1">
              <a:extLst>
                <a:ext uri="{63B3BB69-23CF-44E3-9099-C40C66FF867C}">
                  <a14:compatExt spid="_x0000_s4216"/>
                </a:ext>
                <a:ext uri="{FF2B5EF4-FFF2-40B4-BE49-F238E27FC236}">
                  <a16:creationId xmlns:a16="http://schemas.microsoft.com/office/drawing/2014/main" id="{00000000-0008-0000-0000-00007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摂食・嚥下機能低下</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130</xdr:row>
          <xdr:rowOff>0</xdr:rowOff>
        </xdr:from>
        <xdr:to>
          <xdr:col>4</xdr:col>
          <xdr:colOff>2686050</xdr:colOff>
          <xdr:row>130</xdr:row>
          <xdr:rowOff>190500</xdr:rowOff>
        </xdr:to>
        <xdr:sp macro="" textlink="">
          <xdr:nvSpPr>
            <xdr:cNvPr id="4217" name="Check Box 121" hidden="1">
              <a:extLst>
                <a:ext uri="{63B3BB69-23CF-44E3-9099-C40C66FF867C}">
                  <a14:compatExt spid="_x0000_s4217"/>
                </a:ext>
                <a:ext uri="{FF2B5EF4-FFF2-40B4-BE49-F238E27FC236}">
                  <a16:creationId xmlns:a16="http://schemas.microsoft.com/office/drawing/2014/main" id="{00000000-0008-0000-0000-00007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脱水</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131</xdr:row>
          <xdr:rowOff>0</xdr:rowOff>
        </xdr:from>
        <xdr:to>
          <xdr:col>4</xdr:col>
          <xdr:colOff>2686050</xdr:colOff>
          <xdr:row>131</xdr:row>
          <xdr:rowOff>190500</xdr:rowOff>
        </xdr:to>
        <xdr:sp macro="" textlink="">
          <xdr:nvSpPr>
            <xdr:cNvPr id="4218" name="Check Box 122" hidden="1">
              <a:extLst>
                <a:ext uri="{63B3BB69-23CF-44E3-9099-C40C66FF867C}">
                  <a14:compatExt spid="_x0000_s4218"/>
                </a:ext>
                <a:ext uri="{FF2B5EF4-FFF2-40B4-BE49-F238E27FC236}">
                  <a16:creationId xmlns:a16="http://schemas.microsoft.com/office/drawing/2014/main" id="{00000000-0008-0000-0000-00007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易感染性</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127</xdr:row>
          <xdr:rowOff>0</xdr:rowOff>
        </xdr:from>
        <xdr:to>
          <xdr:col>4</xdr:col>
          <xdr:colOff>2686050</xdr:colOff>
          <xdr:row>127</xdr:row>
          <xdr:rowOff>190500</xdr:rowOff>
        </xdr:to>
        <xdr:sp macro="" textlink="">
          <xdr:nvSpPr>
            <xdr:cNvPr id="4219" name="Check Box 123" hidden="1">
              <a:extLst>
                <a:ext uri="{63B3BB69-23CF-44E3-9099-C40C66FF867C}">
                  <a14:compatExt spid="_x0000_s4219"/>
                </a:ext>
                <a:ext uri="{FF2B5EF4-FFF2-40B4-BE49-F238E27FC236}">
                  <a16:creationId xmlns:a16="http://schemas.microsoft.com/office/drawing/2014/main" id="{00000000-0008-0000-0000-00007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徘徊</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2686050</xdr:colOff>
          <xdr:row>128</xdr:row>
          <xdr:rowOff>190500</xdr:rowOff>
        </xdr:to>
        <xdr:sp macro="" textlink="">
          <xdr:nvSpPr>
            <xdr:cNvPr id="4220" name="Check Box 124" hidden="1">
              <a:extLst>
                <a:ext uri="{63B3BB69-23CF-44E3-9099-C40C66FF867C}">
                  <a14:compatExt spid="_x0000_s4220"/>
                </a:ext>
                <a:ext uri="{FF2B5EF4-FFF2-40B4-BE49-F238E27FC236}">
                  <a16:creationId xmlns:a16="http://schemas.microsoft.com/office/drawing/2014/main" id="{00000000-0008-0000-0000-00007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低栄養</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0</xdr:rowOff>
        </xdr:from>
        <xdr:to>
          <xdr:col>4</xdr:col>
          <xdr:colOff>2686050</xdr:colOff>
          <xdr:row>120</xdr:row>
          <xdr:rowOff>190500</xdr:rowOff>
        </xdr:to>
        <xdr:sp macro="" textlink="">
          <xdr:nvSpPr>
            <xdr:cNvPr id="4221" name="Check Box 125" hidden="1">
              <a:extLst>
                <a:ext uri="{63B3BB69-23CF-44E3-9099-C40C66FF867C}">
                  <a14:compatExt spid="_x0000_s4221"/>
                </a:ext>
                <a:ext uri="{FF2B5EF4-FFF2-40B4-BE49-F238E27FC236}">
                  <a16:creationId xmlns:a16="http://schemas.microsoft.com/office/drawing/2014/main" id="{00000000-0008-0000-0000-00007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尿失禁</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132</xdr:row>
          <xdr:rowOff>0</xdr:rowOff>
        </xdr:from>
        <xdr:to>
          <xdr:col>4</xdr:col>
          <xdr:colOff>2686050</xdr:colOff>
          <xdr:row>132</xdr:row>
          <xdr:rowOff>190500</xdr:rowOff>
        </xdr:to>
        <xdr:sp macro="" textlink="">
          <xdr:nvSpPr>
            <xdr:cNvPr id="4222" name="Check Box 126" hidden="1">
              <a:extLst>
                <a:ext uri="{63B3BB69-23CF-44E3-9099-C40C66FF867C}">
                  <a14:compatExt spid="_x0000_s4222"/>
                </a:ext>
                <a:ext uri="{FF2B5EF4-FFF2-40B4-BE49-F238E27FC236}">
                  <a16:creationId xmlns:a16="http://schemas.microsoft.com/office/drawing/2014/main" id="{00000000-0008-0000-0000-00007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がん等による疼痛</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133</xdr:row>
          <xdr:rowOff>0</xdr:rowOff>
        </xdr:from>
        <xdr:to>
          <xdr:col>4</xdr:col>
          <xdr:colOff>2686050</xdr:colOff>
          <xdr:row>133</xdr:row>
          <xdr:rowOff>190500</xdr:rowOff>
        </xdr:to>
        <xdr:sp macro="" textlink="">
          <xdr:nvSpPr>
            <xdr:cNvPr id="4223" name="Check Box 127" hidden="1">
              <a:extLst>
                <a:ext uri="{63B3BB69-23CF-44E3-9099-C40C66FF867C}">
                  <a14:compatExt spid="_x0000_s4223"/>
                </a:ext>
                <a:ext uri="{FF2B5EF4-FFF2-40B4-BE49-F238E27FC236}">
                  <a16:creationId xmlns:a16="http://schemas.microsoft.com/office/drawing/2014/main" id="{00000000-0008-0000-0000-00007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163</xdr:row>
          <xdr:rowOff>0</xdr:rowOff>
        </xdr:from>
        <xdr:to>
          <xdr:col>4</xdr:col>
          <xdr:colOff>2686050</xdr:colOff>
          <xdr:row>163</xdr:row>
          <xdr:rowOff>190500</xdr:rowOff>
        </xdr:to>
        <xdr:sp macro="" textlink="">
          <xdr:nvSpPr>
            <xdr:cNvPr id="4227" name="Check Box 131" hidden="1">
              <a:extLst>
                <a:ext uri="{63B3BB69-23CF-44E3-9099-C40C66FF867C}">
                  <a14:compatExt spid="_x0000_s4227"/>
                </a:ext>
                <a:ext uri="{FF2B5EF4-FFF2-40B4-BE49-F238E27FC236}">
                  <a16:creationId xmlns:a16="http://schemas.microsoft.com/office/drawing/2014/main" id="{00000000-0008-0000-0000-00008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希望する</a:t>
              </a:r>
            </a:p>
          </xdr:txBody>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15</xdr:col>
      <xdr:colOff>41412</xdr:colOff>
      <xdr:row>64</xdr:row>
      <xdr:rowOff>140803</xdr:rowOff>
    </xdr:from>
    <xdr:to>
      <xdr:col>20</xdr:col>
      <xdr:colOff>8282</xdr:colOff>
      <xdr:row>64</xdr:row>
      <xdr:rowOff>140804</xdr:rowOff>
    </xdr:to>
    <xdr:cxnSp macro="">
      <xdr:nvCxnSpPr>
        <xdr:cNvPr id="2" name="直線矢印コネクタ 1">
          <a:extLst>
            <a:ext uri="{FF2B5EF4-FFF2-40B4-BE49-F238E27FC236}">
              <a16:creationId xmlns:a16="http://schemas.microsoft.com/office/drawing/2014/main" id="{00000000-0008-0000-0100-000002000000}"/>
            </a:ext>
          </a:extLst>
        </xdr:cNvPr>
        <xdr:cNvCxnSpPr/>
      </xdr:nvCxnSpPr>
      <xdr:spPr>
        <a:xfrm>
          <a:off x="755787" y="9856303"/>
          <a:ext cx="204995" cy="1"/>
        </a:xfrm>
        <a:prstGeom prst="straightConnector1">
          <a:avLst/>
        </a:prstGeom>
        <a:ln w="15875">
          <a:tailEnd type="arrow"/>
        </a:ln>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41</xdr:col>
          <xdr:colOff>47625</xdr:colOff>
          <xdr:row>20</xdr:row>
          <xdr:rowOff>38100</xdr:rowOff>
        </xdr:from>
        <xdr:to>
          <xdr:col>46</xdr:col>
          <xdr:colOff>38100</xdr:colOff>
          <xdr:row>20</xdr:row>
          <xdr:rowOff>247650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47625</xdr:colOff>
          <xdr:row>21</xdr:row>
          <xdr:rowOff>47625</xdr:rowOff>
        </xdr:from>
        <xdr:to>
          <xdr:col>34</xdr:col>
          <xdr:colOff>38100</xdr:colOff>
          <xdr:row>21</xdr:row>
          <xdr:rowOff>247650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47625</xdr:colOff>
          <xdr:row>21</xdr:row>
          <xdr:rowOff>47625</xdr:rowOff>
        </xdr:from>
        <xdr:to>
          <xdr:col>46</xdr:col>
          <xdr:colOff>38100</xdr:colOff>
          <xdr:row>21</xdr:row>
          <xdr:rowOff>247650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56</xdr:col>
          <xdr:colOff>47625</xdr:colOff>
          <xdr:row>21</xdr:row>
          <xdr:rowOff>47625</xdr:rowOff>
        </xdr:from>
        <xdr:to>
          <xdr:col>61</xdr:col>
          <xdr:colOff>38100</xdr:colOff>
          <xdr:row>21</xdr:row>
          <xdr:rowOff>247650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68</xdr:col>
          <xdr:colOff>47625</xdr:colOff>
          <xdr:row>21</xdr:row>
          <xdr:rowOff>38100</xdr:rowOff>
        </xdr:from>
        <xdr:to>
          <xdr:col>73</xdr:col>
          <xdr:colOff>38100</xdr:colOff>
          <xdr:row>21</xdr:row>
          <xdr:rowOff>247650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74</xdr:col>
          <xdr:colOff>38100</xdr:colOff>
          <xdr:row>20</xdr:row>
          <xdr:rowOff>47625</xdr:rowOff>
        </xdr:from>
        <xdr:to>
          <xdr:col>79</xdr:col>
          <xdr:colOff>28575</xdr:colOff>
          <xdr:row>20</xdr:row>
          <xdr:rowOff>247650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1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80</xdr:col>
          <xdr:colOff>47625</xdr:colOff>
          <xdr:row>21</xdr:row>
          <xdr:rowOff>38100</xdr:rowOff>
        </xdr:from>
        <xdr:to>
          <xdr:col>85</xdr:col>
          <xdr:colOff>38100</xdr:colOff>
          <xdr:row>21</xdr:row>
          <xdr:rowOff>247650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1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86</xdr:col>
          <xdr:colOff>47625</xdr:colOff>
          <xdr:row>20</xdr:row>
          <xdr:rowOff>38100</xdr:rowOff>
        </xdr:from>
        <xdr:to>
          <xdr:col>91</xdr:col>
          <xdr:colOff>38100</xdr:colOff>
          <xdr:row>20</xdr:row>
          <xdr:rowOff>247650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1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92</xdr:col>
          <xdr:colOff>47625</xdr:colOff>
          <xdr:row>21</xdr:row>
          <xdr:rowOff>38100</xdr:rowOff>
        </xdr:from>
        <xdr:to>
          <xdr:col>97</xdr:col>
          <xdr:colOff>38100</xdr:colOff>
          <xdr:row>21</xdr:row>
          <xdr:rowOff>247650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1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98</xdr:col>
          <xdr:colOff>47625</xdr:colOff>
          <xdr:row>20</xdr:row>
          <xdr:rowOff>38100</xdr:rowOff>
        </xdr:from>
        <xdr:to>
          <xdr:col>103</xdr:col>
          <xdr:colOff>38100</xdr:colOff>
          <xdr:row>20</xdr:row>
          <xdr:rowOff>247650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1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104</xdr:col>
          <xdr:colOff>47625</xdr:colOff>
          <xdr:row>21</xdr:row>
          <xdr:rowOff>47625</xdr:rowOff>
        </xdr:from>
        <xdr:to>
          <xdr:col>109</xdr:col>
          <xdr:colOff>38100</xdr:colOff>
          <xdr:row>21</xdr:row>
          <xdr:rowOff>247650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1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108</xdr:col>
          <xdr:colOff>0</xdr:colOff>
          <xdr:row>20</xdr:row>
          <xdr:rowOff>47625</xdr:rowOff>
        </xdr:from>
        <xdr:to>
          <xdr:col>112</xdr:col>
          <xdr:colOff>57150</xdr:colOff>
          <xdr:row>20</xdr:row>
          <xdr:rowOff>247650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1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115</xdr:col>
          <xdr:colOff>47625</xdr:colOff>
          <xdr:row>21</xdr:row>
          <xdr:rowOff>47625</xdr:rowOff>
        </xdr:from>
        <xdr:to>
          <xdr:col>120</xdr:col>
          <xdr:colOff>38100</xdr:colOff>
          <xdr:row>21</xdr:row>
          <xdr:rowOff>247650</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1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122</xdr:col>
          <xdr:colOff>47625</xdr:colOff>
          <xdr:row>20</xdr:row>
          <xdr:rowOff>47625</xdr:rowOff>
        </xdr:from>
        <xdr:to>
          <xdr:col>127</xdr:col>
          <xdr:colOff>38100</xdr:colOff>
          <xdr:row>20</xdr:row>
          <xdr:rowOff>247650</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1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47625</xdr:colOff>
          <xdr:row>20</xdr:row>
          <xdr:rowOff>38100</xdr:rowOff>
        </xdr:from>
        <xdr:to>
          <xdr:col>34</xdr:col>
          <xdr:colOff>38100</xdr:colOff>
          <xdr:row>20</xdr:row>
          <xdr:rowOff>247650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1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12</xdr:col>
      <xdr:colOff>8282</xdr:colOff>
      <xdr:row>61</xdr:row>
      <xdr:rowOff>91108</xdr:rowOff>
    </xdr:from>
    <xdr:to>
      <xdr:col>12</xdr:col>
      <xdr:colOff>8282</xdr:colOff>
      <xdr:row>65</xdr:row>
      <xdr:rowOff>41413</xdr:rowOff>
    </xdr:to>
    <xdr:cxnSp macro="">
      <xdr:nvCxnSpPr>
        <xdr:cNvPr id="18" name="直線コネクタ 17">
          <a:extLst>
            <a:ext uri="{FF2B5EF4-FFF2-40B4-BE49-F238E27FC236}">
              <a16:creationId xmlns:a16="http://schemas.microsoft.com/office/drawing/2014/main" id="{00000000-0008-0000-0100-000012000000}"/>
            </a:ext>
          </a:extLst>
        </xdr:cNvPr>
        <xdr:cNvCxnSpPr/>
      </xdr:nvCxnSpPr>
      <xdr:spPr>
        <a:xfrm>
          <a:off x="579782" y="9406558"/>
          <a:ext cx="0" cy="578955"/>
        </a:xfrm>
        <a:prstGeom prst="line">
          <a:avLst/>
        </a:prstGeom>
        <a:ln w="12700">
          <a:solidFill>
            <a:schemeClr val="tx1"/>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41413</xdr:colOff>
      <xdr:row>63</xdr:row>
      <xdr:rowOff>24844</xdr:rowOff>
    </xdr:from>
    <xdr:to>
      <xdr:col>15</xdr:col>
      <xdr:colOff>41413</xdr:colOff>
      <xdr:row>64</xdr:row>
      <xdr:rowOff>140801</xdr:rowOff>
    </xdr:to>
    <xdr:cxnSp macro="">
      <xdr:nvCxnSpPr>
        <xdr:cNvPr id="19" name="直線コネクタ 18">
          <a:extLst>
            <a:ext uri="{FF2B5EF4-FFF2-40B4-BE49-F238E27FC236}">
              <a16:creationId xmlns:a16="http://schemas.microsoft.com/office/drawing/2014/main" id="{00000000-0008-0000-0100-000013000000}"/>
            </a:ext>
          </a:extLst>
        </xdr:cNvPr>
        <xdr:cNvCxnSpPr/>
      </xdr:nvCxnSpPr>
      <xdr:spPr>
        <a:xfrm>
          <a:off x="755788" y="9664144"/>
          <a:ext cx="0" cy="192157"/>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editAs="oneCell">
    <xdr:from>
      <xdr:col>12</xdr:col>
      <xdr:colOff>19050</xdr:colOff>
      <xdr:row>0</xdr:row>
      <xdr:rowOff>239115</xdr:rowOff>
    </xdr:from>
    <xdr:to>
      <xdr:col>24</xdr:col>
      <xdr:colOff>9525</xdr:colOff>
      <xdr:row>3</xdr:row>
      <xdr:rowOff>28575</xdr:rowOff>
    </xdr:to>
    <xdr:pic>
      <xdr:nvPicPr>
        <xdr:cNvPr id="20" name="図 26">
          <a:extLst>
            <a:ext uri="{FF2B5EF4-FFF2-40B4-BE49-F238E27FC236}">
              <a16:creationId xmlns:a16="http://schemas.microsoft.com/office/drawing/2014/main" id="{00000000-0008-0000-0100-00001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9150" y="943965"/>
          <a:ext cx="790575" cy="5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0</xdr:col>
      <xdr:colOff>0</xdr:colOff>
      <xdr:row>71</xdr:row>
      <xdr:rowOff>142875</xdr:rowOff>
    </xdr:from>
    <xdr:to>
      <xdr:col>3</xdr:col>
      <xdr:colOff>35025</xdr:colOff>
      <xdr:row>71</xdr:row>
      <xdr:rowOff>142875</xdr:rowOff>
    </xdr:to>
    <xdr:sp macro="" textlink="">
      <xdr:nvSpPr>
        <xdr:cNvPr id="21" name="Line 1">
          <a:extLst>
            <a:ext uri="{FF2B5EF4-FFF2-40B4-BE49-F238E27FC236}">
              <a16:creationId xmlns:a16="http://schemas.microsoft.com/office/drawing/2014/main" id="{00000000-0008-0000-0100-000015000000}"/>
            </a:ext>
          </a:extLst>
        </xdr:cNvPr>
        <xdr:cNvSpPr>
          <a:spLocks noChangeShapeType="1"/>
        </xdr:cNvSpPr>
      </xdr:nvSpPr>
      <xdr:spPr bwMode="auto">
        <a:xfrm>
          <a:off x="0" y="13906500"/>
          <a:ext cx="235050" cy="0"/>
        </a:xfrm>
        <a:prstGeom prst="line">
          <a:avLst/>
        </a:prstGeom>
        <a:noFill/>
        <a:ln w="381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editAs="absolute">
    <xdr:from>
      <xdr:col>140</xdr:col>
      <xdr:colOff>31650</xdr:colOff>
      <xdr:row>71</xdr:row>
      <xdr:rowOff>142875</xdr:rowOff>
    </xdr:from>
    <xdr:to>
      <xdr:col>144</xdr:col>
      <xdr:colOff>0</xdr:colOff>
      <xdr:row>71</xdr:row>
      <xdr:rowOff>142875</xdr:rowOff>
    </xdr:to>
    <xdr:sp macro="" textlink="">
      <xdr:nvSpPr>
        <xdr:cNvPr id="22" name="Line 1">
          <a:extLst>
            <a:ext uri="{FF2B5EF4-FFF2-40B4-BE49-F238E27FC236}">
              <a16:creationId xmlns:a16="http://schemas.microsoft.com/office/drawing/2014/main" id="{00000000-0008-0000-0100-000016000000}"/>
            </a:ext>
          </a:extLst>
        </xdr:cNvPr>
        <xdr:cNvSpPr>
          <a:spLocks noChangeShapeType="1"/>
        </xdr:cNvSpPr>
      </xdr:nvSpPr>
      <xdr:spPr bwMode="auto">
        <a:xfrm>
          <a:off x="9366150" y="13906500"/>
          <a:ext cx="235050" cy="0"/>
        </a:xfrm>
        <a:prstGeom prst="line">
          <a:avLst/>
        </a:prstGeom>
        <a:noFill/>
        <a:ln w="381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editAs="absolute">
    <xdr:from>
      <xdr:col>140</xdr:col>
      <xdr:colOff>3075</xdr:colOff>
      <xdr:row>0</xdr:row>
      <xdr:rowOff>247650</xdr:rowOff>
    </xdr:from>
    <xdr:to>
      <xdr:col>143</xdr:col>
      <xdr:colOff>38100</xdr:colOff>
      <xdr:row>0</xdr:row>
      <xdr:rowOff>247650</xdr:rowOff>
    </xdr:to>
    <xdr:sp macro="" textlink="">
      <xdr:nvSpPr>
        <xdr:cNvPr id="23" name="Line 1">
          <a:extLst>
            <a:ext uri="{FF2B5EF4-FFF2-40B4-BE49-F238E27FC236}">
              <a16:creationId xmlns:a16="http://schemas.microsoft.com/office/drawing/2014/main" id="{00000000-0008-0000-0100-000017000000}"/>
            </a:ext>
          </a:extLst>
        </xdr:cNvPr>
        <xdr:cNvSpPr>
          <a:spLocks noChangeShapeType="1"/>
        </xdr:cNvSpPr>
      </xdr:nvSpPr>
      <xdr:spPr bwMode="auto">
        <a:xfrm>
          <a:off x="9337575" y="247650"/>
          <a:ext cx="235050" cy="0"/>
        </a:xfrm>
        <a:prstGeom prst="line">
          <a:avLst/>
        </a:prstGeom>
        <a:noFill/>
        <a:ln w="381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editAs="absolute">
    <xdr:from>
      <xdr:col>0</xdr:col>
      <xdr:colOff>47625</xdr:colOff>
      <xdr:row>0</xdr:row>
      <xdr:rowOff>247650</xdr:rowOff>
    </xdr:from>
    <xdr:to>
      <xdr:col>4</xdr:col>
      <xdr:colOff>32925</xdr:colOff>
      <xdr:row>0</xdr:row>
      <xdr:rowOff>247650</xdr:rowOff>
    </xdr:to>
    <xdr:sp macro="" textlink="">
      <xdr:nvSpPr>
        <xdr:cNvPr id="24" name="Line 1">
          <a:extLst>
            <a:ext uri="{FF2B5EF4-FFF2-40B4-BE49-F238E27FC236}">
              <a16:creationId xmlns:a16="http://schemas.microsoft.com/office/drawing/2014/main" id="{00000000-0008-0000-0100-000018000000}"/>
            </a:ext>
          </a:extLst>
        </xdr:cNvPr>
        <xdr:cNvSpPr>
          <a:spLocks noChangeShapeType="1"/>
        </xdr:cNvSpPr>
      </xdr:nvSpPr>
      <xdr:spPr bwMode="auto">
        <a:xfrm>
          <a:off x="47625" y="247650"/>
          <a:ext cx="252000" cy="0"/>
        </a:xfrm>
        <a:prstGeom prst="line">
          <a:avLst/>
        </a:prstGeom>
        <a:noFill/>
        <a:ln w="381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7</xdr:row>
      <xdr:rowOff>0</xdr:rowOff>
    </xdr:from>
    <xdr:to>
      <xdr:col>142</xdr:col>
      <xdr:colOff>0</xdr:colOff>
      <xdr:row>70</xdr:row>
      <xdr:rowOff>0</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0" y="1181100"/>
          <a:ext cx="9467850" cy="12411075"/>
        </a:xfrm>
        <a:prstGeom prst="rect">
          <a:avLst/>
        </a:prstGeom>
        <a:solidFill>
          <a:schemeClr val="bg1">
            <a:alpha val="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38100</xdr:colOff>
          <xdr:row>37</xdr:row>
          <xdr:rowOff>142875</xdr:rowOff>
        </xdr:from>
        <xdr:to>
          <xdr:col>8</xdr:col>
          <xdr:colOff>19050</xdr:colOff>
          <xdr:row>39</xdr:row>
          <xdr:rowOff>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2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44</xdr:row>
          <xdr:rowOff>152400</xdr:rowOff>
        </xdr:from>
        <xdr:to>
          <xdr:col>8</xdr:col>
          <xdr:colOff>28575</xdr:colOff>
          <xdr:row>45</xdr:row>
          <xdr:rowOff>161925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2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50</xdr:row>
          <xdr:rowOff>28575</xdr:rowOff>
        </xdr:from>
        <xdr:to>
          <xdr:col>15</xdr:col>
          <xdr:colOff>47625</xdr:colOff>
          <xdr:row>50</xdr:row>
          <xdr:rowOff>228600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2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54</xdr:row>
          <xdr:rowOff>0</xdr:rowOff>
        </xdr:from>
        <xdr:to>
          <xdr:col>8</xdr:col>
          <xdr:colOff>9525</xdr:colOff>
          <xdr:row>55</xdr:row>
          <xdr:rowOff>9525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2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38100</xdr:colOff>
          <xdr:row>37</xdr:row>
          <xdr:rowOff>142875</xdr:rowOff>
        </xdr:from>
        <xdr:to>
          <xdr:col>39</xdr:col>
          <xdr:colOff>19050</xdr:colOff>
          <xdr:row>39</xdr:row>
          <xdr:rowOff>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2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89</xdr:col>
          <xdr:colOff>47625</xdr:colOff>
          <xdr:row>37</xdr:row>
          <xdr:rowOff>152400</xdr:rowOff>
        </xdr:from>
        <xdr:to>
          <xdr:col>95</xdr:col>
          <xdr:colOff>28575</xdr:colOff>
          <xdr:row>39</xdr:row>
          <xdr:rowOff>9525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2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55</xdr:col>
          <xdr:colOff>38100</xdr:colOff>
          <xdr:row>37</xdr:row>
          <xdr:rowOff>142875</xdr:rowOff>
        </xdr:from>
        <xdr:to>
          <xdr:col>61</xdr:col>
          <xdr:colOff>19050</xdr:colOff>
          <xdr:row>39</xdr:row>
          <xdr:rowOff>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2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67</xdr:col>
          <xdr:colOff>47625</xdr:colOff>
          <xdr:row>37</xdr:row>
          <xdr:rowOff>142875</xdr:rowOff>
        </xdr:from>
        <xdr:to>
          <xdr:col>73</xdr:col>
          <xdr:colOff>28575</xdr:colOff>
          <xdr:row>39</xdr:row>
          <xdr:rowOff>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2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38</xdr:row>
          <xdr:rowOff>133350</xdr:rowOff>
        </xdr:from>
        <xdr:to>
          <xdr:col>8</xdr:col>
          <xdr:colOff>28575</xdr:colOff>
          <xdr:row>39</xdr:row>
          <xdr:rowOff>161925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2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37</xdr:row>
          <xdr:rowOff>133350</xdr:rowOff>
        </xdr:from>
        <xdr:to>
          <xdr:col>22</xdr:col>
          <xdr:colOff>28575</xdr:colOff>
          <xdr:row>39</xdr:row>
          <xdr:rowOff>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2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38</xdr:row>
          <xdr:rowOff>123825</xdr:rowOff>
        </xdr:from>
        <xdr:to>
          <xdr:col>22</xdr:col>
          <xdr:colOff>28575</xdr:colOff>
          <xdr:row>39</xdr:row>
          <xdr:rowOff>161925</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2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121</xdr:col>
          <xdr:colOff>38100</xdr:colOff>
          <xdr:row>37</xdr:row>
          <xdr:rowOff>152400</xdr:rowOff>
        </xdr:from>
        <xdr:to>
          <xdr:col>127</xdr:col>
          <xdr:colOff>19050</xdr:colOff>
          <xdr:row>39</xdr:row>
          <xdr:rowOff>9525</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2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105</xdr:col>
          <xdr:colOff>47625</xdr:colOff>
          <xdr:row>37</xdr:row>
          <xdr:rowOff>142875</xdr:rowOff>
        </xdr:from>
        <xdr:to>
          <xdr:col>111</xdr:col>
          <xdr:colOff>28575</xdr:colOff>
          <xdr:row>39</xdr:row>
          <xdr:rowOff>9525</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2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41</xdr:col>
          <xdr:colOff>47625</xdr:colOff>
          <xdr:row>38</xdr:row>
          <xdr:rowOff>123825</xdr:rowOff>
        </xdr:from>
        <xdr:to>
          <xdr:col>47</xdr:col>
          <xdr:colOff>28575</xdr:colOff>
          <xdr:row>39</xdr:row>
          <xdr:rowOff>161925</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2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53</xdr:col>
          <xdr:colOff>47625</xdr:colOff>
          <xdr:row>38</xdr:row>
          <xdr:rowOff>133350</xdr:rowOff>
        </xdr:from>
        <xdr:to>
          <xdr:col>59</xdr:col>
          <xdr:colOff>38100</xdr:colOff>
          <xdr:row>39</xdr:row>
          <xdr:rowOff>161925</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2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70</xdr:col>
          <xdr:colOff>0</xdr:colOff>
          <xdr:row>38</xdr:row>
          <xdr:rowOff>123825</xdr:rowOff>
        </xdr:from>
        <xdr:to>
          <xdr:col>75</xdr:col>
          <xdr:colOff>38100</xdr:colOff>
          <xdr:row>39</xdr:row>
          <xdr:rowOff>161925</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2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92</xdr:col>
          <xdr:colOff>38100</xdr:colOff>
          <xdr:row>38</xdr:row>
          <xdr:rowOff>123825</xdr:rowOff>
        </xdr:from>
        <xdr:to>
          <xdr:col>98</xdr:col>
          <xdr:colOff>19050</xdr:colOff>
          <xdr:row>39</xdr:row>
          <xdr:rowOff>161925</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2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44</xdr:row>
          <xdr:rowOff>152400</xdr:rowOff>
        </xdr:from>
        <xdr:to>
          <xdr:col>25</xdr:col>
          <xdr:colOff>28575</xdr:colOff>
          <xdr:row>45</xdr:row>
          <xdr:rowOff>171450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2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45</xdr:row>
          <xdr:rowOff>152400</xdr:rowOff>
        </xdr:from>
        <xdr:to>
          <xdr:col>8</xdr:col>
          <xdr:colOff>28575</xdr:colOff>
          <xdr:row>46</xdr:row>
          <xdr:rowOff>152400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2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47625</xdr:colOff>
          <xdr:row>44</xdr:row>
          <xdr:rowOff>161925</xdr:rowOff>
        </xdr:from>
        <xdr:to>
          <xdr:col>42</xdr:col>
          <xdr:colOff>38100</xdr:colOff>
          <xdr:row>45</xdr:row>
          <xdr:rowOff>171450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2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47625</xdr:colOff>
          <xdr:row>44</xdr:row>
          <xdr:rowOff>152400</xdr:rowOff>
        </xdr:from>
        <xdr:to>
          <xdr:col>79</xdr:col>
          <xdr:colOff>28575</xdr:colOff>
          <xdr:row>45</xdr:row>
          <xdr:rowOff>161925</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2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97</xdr:col>
          <xdr:colOff>47625</xdr:colOff>
          <xdr:row>44</xdr:row>
          <xdr:rowOff>152400</xdr:rowOff>
        </xdr:from>
        <xdr:to>
          <xdr:col>103</xdr:col>
          <xdr:colOff>28575</xdr:colOff>
          <xdr:row>45</xdr:row>
          <xdr:rowOff>171450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2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36</xdr:col>
          <xdr:colOff>47625</xdr:colOff>
          <xdr:row>45</xdr:row>
          <xdr:rowOff>152400</xdr:rowOff>
        </xdr:from>
        <xdr:to>
          <xdr:col>42</xdr:col>
          <xdr:colOff>28575</xdr:colOff>
          <xdr:row>46</xdr:row>
          <xdr:rowOff>152400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2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47625</xdr:colOff>
          <xdr:row>45</xdr:row>
          <xdr:rowOff>152400</xdr:rowOff>
        </xdr:from>
        <xdr:to>
          <xdr:col>79</xdr:col>
          <xdr:colOff>28575</xdr:colOff>
          <xdr:row>46</xdr:row>
          <xdr:rowOff>152400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2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97</xdr:col>
          <xdr:colOff>47625</xdr:colOff>
          <xdr:row>45</xdr:row>
          <xdr:rowOff>152400</xdr:rowOff>
        </xdr:from>
        <xdr:to>
          <xdr:col>103</xdr:col>
          <xdr:colOff>38100</xdr:colOff>
          <xdr:row>46</xdr:row>
          <xdr:rowOff>152400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2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51</xdr:row>
          <xdr:rowOff>0</xdr:rowOff>
        </xdr:from>
        <xdr:to>
          <xdr:col>15</xdr:col>
          <xdr:colOff>47625</xdr:colOff>
          <xdr:row>51</xdr:row>
          <xdr:rowOff>200025</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2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52</xdr:row>
          <xdr:rowOff>28575</xdr:rowOff>
        </xdr:from>
        <xdr:to>
          <xdr:col>15</xdr:col>
          <xdr:colOff>47625</xdr:colOff>
          <xdr:row>52</xdr:row>
          <xdr:rowOff>228600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2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50</xdr:row>
          <xdr:rowOff>28575</xdr:rowOff>
        </xdr:from>
        <xdr:to>
          <xdr:col>29</xdr:col>
          <xdr:colOff>0</xdr:colOff>
          <xdr:row>50</xdr:row>
          <xdr:rowOff>228600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2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50</xdr:row>
          <xdr:rowOff>238125</xdr:rowOff>
        </xdr:from>
        <xdr:to>
          <xdr:col>28</xdr:col>
          <xdr:colOff>47625</xdr:colOff>
          <xdr:row>51</xdr:row>
          <xdr:rowOff>190500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2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52</xdr:row>
          <xdr:rowOff>28575</xdr:rowOff>
        </xdr:from>
        <xdr:to>
          <xdr:col>29</xdr:col>
          <xdr:colOff>0</xdr:colOff>
          <xdr:row>52</xdr:row>
          <xdr:rowOff>228600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2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75</xdr:col>
          <xdr:colOff>0</xdr:colOff>
          <xdr:row>50</xdr:row>
          <xdr:rowOff>28575</xdr:rowOff>
        </xdr:from>
        <xdr:to>
          <xdr:col>80</xdr:col>
          <xdr:colOff>38100</xdr:colOff>
          <xdr:row>50</xdr:row>
          <xdr:rowOff>228600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2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75</xdr:col>
          <xdr:colOff>0</xdr:colOff>
          <xdr:row>50</xdr:row>
          <xdr:rowOff>238125</xdr:rowOff>
        </xdr:from>
        <xdr:to>
          <xdr:col>80</xdr:col>
          <xdr:colOff>47625</xdr:colOff>
          <xdr:row>51</xdr:row>
          <xdr:rowOff>190500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2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88</xdr:col>
          <xdr:colOff>19050</xdr:colOff>
          <xdr:row>50</xdr:row>
          <xdr:rowOff>28575</xdr:rowOff>
        </xdr:from>
        <xdr:to>
          <xdr:col>93</xdr:col>
          <xdr:colOff>47625</xdr:colOff>
          <xdr:row>50</xdr:row>
          <xdr:rowOff>228600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2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88</xdr:col>
          <xdr:colOff>19050</xdr:colOff>
          <xdr:row>50</xdr:row>
          <xdr:rowOff>238125</xdr:rowOff>
        </xdr:from>
        <xdr:to>
          <xdr:col>93</xdr:col>
          <xdr:colOff>47625</xdr:colOff>
          <xdr:row>51</xdr:row>
          <xdr:rowOff>190500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2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54</xdr:row>
          <xdr:rowOff>0</xdr:rowOff>
        </xdr:from>
        <xdr:to>
          <xdr:col>23</xdr:col>
          <xdr:colOff>0</xdr:colOff>
          <xdr:row>55</xdr:row>
          <xdr:rowOff>9525</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2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14</xdr:col>
      <xdr:colOff>0</xdr:colOff>
      <xdr:row>54</xdr:row>
      <xdr:rowOff>17943</xdr:rowOff>
    </xdr:from>
    <xdr:to>
      <xdr:col>14</xdr:col>
      <xdr:colOff>0</xdr:colOff>
      <xdr:row>54</xdr:row>
      <xdr:rowOff>172393</xdr:rowOff>
    </xdr:to>
    <xdr:cxnSp macro="">
      <xdr:nvCxnSpPr>
        <xdr:cNvPr id="38" name="直線コネクタ 37">
          <a:extLst>
            <a:ext uri="{FF2B5EF4-FFF2-40B4-BE49-F238E27FC236}">
              <a16:creationId xmlns:a16="http://schemas.microsoft.com/office/drawing/2014/main" id="{00000000-0008-0000-0200-000026000000}"/>
            </a:ext>
          </a:extLst>
        </xdr:cNvPr>
        <xdr:cNvCxnSpPr/>
      </xdr:nvCxnSpPr>
      <xdr:spPr>
        <a:xfrm>
          <a:off x="666750" y="7885593"/>
          <a:ext cx="0" cy="15445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89</xdr:col>
          <xdr:colOff>28575</xdr:colOff>
          <xdr:row>54</xdr:row>
          <xdr:rowOff>9525</xdr:rowOff>
        </xdr:from>
        <xdr:to>
          <xdr:col>95</xdr:col>
          <xdr:colOff>9525</xdr:colOff>
          <xdr:row>55</xdr:row>
          <xdr:rowOff>9525</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2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46</xdr:row>
          <xdr:rowOff>152400</xdr:rowOff>
        </xdr:from>
        <xdr:to>
          <xdr:col>8</xdr:col>
          <xdr:colOff>28575</xdr:colOff>
          <xdr:row>47</xdr:row>
          <xdr:rowOff>152400</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2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77</xdr:col>
          <xdr:colOff>19050</xdr:colOff>
          <xdr:row>52</xdr:row>
          <xdr:rowOff>28575</xdr:rowOff>
        </xdr:from>
        <xdr:to>
          <xdr:col>83</xdr:col>
          <xdr:colOff>0</xdr:colOff>
          <xdr:row>52</xdr:row>
          <xdr:rowOff>228600</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2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14</xdr:col>
      <xdr:colOff>0</xdr:colOff>
      <xdr:row>1</xdr:row>
      <xdr:rowOff>85725</xdr:rowOff>
    </xdr:from>
    <xdr:to>
      <xdr:col>24</xdr:col>
      <xdr:colOff>34516</xdr:colOff>
      <xdr:row>3</xdr:row>
      <xdr:rowOff>88900</xdr:rowOff>
    </xdr:to>
    <xdr:pic>
      <xdr:nvPicPr>
        <xdr:cNvPr id="44" name="図 26">
          <a:extLst>
            <a:ext uri="{FF2B5EF4-FFF2-40B4-BE49-F238E27FC236}">
              <a16:creationId xmlns:a16="http://schemas.microsoft.com/office/drawing/2014/main" id="{00000000-0008-0000-0200-00002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89000" y="339725"/>
          <a:ext cx="669516"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1</xdr:col>
      <xdr:colOff>0</xdr:colOff>
      <xdr:row>1</xdr:row>
      <xdr:rowOff>104776</xdr:rowOff>
    </xdr:from>
    <xdr:to>
      <xdr:col>4</xdr:col>
      <xdr:colOff>44550</xdr:colOff>
      <xdr:row>1</xdr:row>
      <xdr:rowOff>104776</xdr:rowOff>
    </xdr:to>
    <xdr:sp macro="" textlink="">
      <xdr:nvSpPr>
        <xdr:cNvPr id="42" name="Line 1">
          <a:extLst>
            <a:ext uri="{FF2B5EF4-FFF2-40B4-BE49-F238E27FC236}">
              <a16:creationId xmlns:a16="http://schemas.microsoft.com/office/drawing/2014/main" id="{00000000-0008-0000-0200-00002A000000}"/>
            </a:ext>
          </a:extLst>
        </xdr:cNvPr>
        <xdr:cNvSpPr>
          <a:spLocks noChangeShapeType="1"/>
        </xdr:cNvSpPr>
      </xdr:nvSpPr>
      <xdr:spPr bwMode="auto">
        <a:xfrm>
          <a:off x="57150" y="352426"/>
          <a:ext cx="216000" cy="0"/>
        </a:xfrm>
        <a:prstGeom prst="line">
          <a:avLst/>
        </a:prstGeom>
        <a:noFill/>
        <a:ln w="381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editAs="absolute">
    <xdr:from>
      <xdr:col>140</xdr:col>
      <xdr:colOff>0</xdr:colOff>
      <xdr:row>1</xdr:row>
      <xdr:rowOff>114300</xdr:rowOff>
    </xdr:from>
    <xdr:to>
      <xdr:col>143</xdr:col>
      <xdr:colOff>44550</xdr:colOff>
      <xdr:row>1</xdr:row>
      <xdr:rowOff>114300</xdr:rowOff>
    </xdr:to>
    <xdr:sp macro="" textlink="">
      <xdr:nvSpPr>
        <xdr:cNvPr id="43" name="Line 1">
          <a:extLst>
            <a:ext uri="{FF2B5EF4-FFF2-40B4-BE49-F238E27FC236}">
              <a16:creationId xmlns:a16="http://schemas.microsoft.com/office/drawing/2014/main" id="{00000000-0008-0000-0200-00002B000000}"/>
            </a:ext>
          </a:extLst>
        </xdr:cNvPr>
        <xdr:cNvSpPr>
          <a:spLocks noChangeShapeType="1"/>
        </xdr:cNvSpPr>
      </xdr:nvSpPr>
      <xdr:spPr bwMode="auto">
        <a:xfrm>
          <a:off x="8890000" y="368300"/>
          <a:ext cx="235050" cy="0"/>
        </a:xfrm>
        <a:prstGeom prst="line">
          <a:avLst/>
        </a:prstGeom>
        <a:noFill/>
        <a:ln w="381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editAs="absolute">
    <xdr:from>
      <xdr:col>0</xdr:col>
      <xdr:colOff>0</xdr:colOff>
      <xdr:row>68</xdr:row>
      <xdr:rowOff>139700</xdr:rowOff>
    </xdr:from>
    <xdr:to>
      <xdr:col>3</xdr:col>
      <xdr:colOff>44550</xdr:colOff>
      <xdr:row>68</xdr:row>
      <xdr:rowOff>139700</xdr:rowOff>
    </xdr:to>
    <xdr:sp macro="" textlink="">
      <xdr:nvSpPr>
        <xdr:cNvPr id="45" name="Line 1">
          <a:extLst>
            <a:ext uri="{FF2B5EF4-FFF2-40B4-BE49-F238E27FC236}">
              <a16:creationId xmlns:a16="http://schemas.microsoft.com/office/drawing/2014/main" id="{00000000-0008-0000-0200-00002D000000}"/>
            </a:ext>
          </a:extLst>
        </xdr:cNvPr>
        <xdr:cNvSpPr>
          <a:spLocks noChangeShapeType="1"/>
        </xdr:cNvSpPr>
      </xdr:nvSpPr>
      <xdr:spPr bwMode="auto">
        <a:xfrm>
          <a:off x="0" y="12055475"/>
          <a:ext cx="216000" cy="0"/>
        </a:xfrm>
        <a:prstGeom prst="line">
          <a:avLst/>
        </a:prstGeom>
        <a:noFill/>
        <a:ln w="381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editAs="absolute">
    <xdr:from>
      <xdr:col>140</xdr:col>
      <xdr:colOff>15875</xdr:colOff>
      <xdr:row>68</xdr:row>
      <xdr:rowOff>149225</xdr:rowOff>
    </xdr:from>
    <xdr:to>
      <xdr:col>144</xdr:col>
      <xdr:colOff>3275</xdr:colOff>
      <xdr:row>68</xdr:row>
      <xdr:rowOff>149225</xdr:rowOff>
    </xdr:to>
    <xdr:sp macro="" textlink="">
      <xdr:nvSpPr>
        <xdr:cNvPr id="46" name="Line 1">
          <a:extLst>
            <a:ext uri="{FF2B5EF4-FFF2-40B4-BE49-F238E27FC236}">
              <a16:creationId xmlns:a16="http://schemas.microsoft.com/office/drawing/2014/main" id="{00000000-0008-0000-0200-00002E000000}"/>
            </a:ext>
          </a:extLst>
        </xdr:cNvPr>
        <xdr:cNvSpPr>
          <a:spLocks noChangeShapeType="1"/>
        </xdr:cNvSpPr>
      </xdr:nvSpPr>
      <xdr:spPr bwMode="auto">
        <a:xfrm>
          <a:off x="8016875" y="12065000"/>
          <a:ext cx="216000" cy="0"/>
        </a:xfrm>
        <a:prstGeom prst="line">
          <a:avLst/>
        </a:prstGeom>
        <a:noFill/>
        <a:ln w="381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5</xdr:row>
      <xdr:rowOff>76200</xdr:rowOff>
    </xdr:from>
    <xdr:to>
      <xdr:col>142</xdr:col>
      <xdr:colOff>9525</xdr:colOff>
      <xdr:row>67</xdr:row>
      <xdr:rowOff>28575</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9525" y="981075"/>
          <a:ext cx="8115300" cy="10925175"/>
        </a:xfrm>
        <a:prstGeom prst="rect">
          <a:avLst/>
        </a:prstGeom>
        <a:solidFill>
          <a:schemeClr val="bg1">
            <a:alpha val="0"/>
          </a:schemeClr>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5" Type="http://schemas.openxmlformats.org/officeDocument/2006/relationships/ctrlProp" Target="../ctrlProps/ctrlProp2.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60.xml"/><Relationship Id="rId13" Type="http://schemas.openxmlformats.org/officeDocument/2006/relationships/ctrlProp" Target="../ctrlProps/ctrlProp65.xml"/><Relationship Id="rId18" Type="http://schemas.openxmlformats.org/officeDocument/2006/relationships/ctrlProp" Target="../ctrlProps/ctrlProp70.xml"/><Relationship Id="rId3" Type="http://schemas.openxmlformats.org/officeDocument/2006/relationships/vmlDrawing" Target="../drawings/vmlDrawing2.vml"/><Relationship Id="rId7" Type="http://schemas.openxmlformats.org/officeDocument/2006/relationships/ctrlProp" Target="../ctrlProps/ctrlProp59.xml"/><Relationship Id="rId12" Type="http://schemas.openxmlformats.org/officeDocument/2006/relationships/ctrlProp" Target="../ctrlProps/ctrlProp64.xml"/><Relationship Id="rId17" Type="http://schemas.openxmlformats.org/officeDocument/2006/relationships/ctrlProp" Target="../ctrlProps/ctrlProp69.xml"/><Relationship Id="rId2" Type="http://schemas.openxmlformats.org/officeDocument/2006/relationships/drawing" Target="../drawings/drawing2.xml"/><Relationship Id="rId16" Type="http://schemas.openxmlformats.org/officeDocument/2006/relationships/ctrlProp" Target="../ctrlProps/ctrlProp68.xml"/><Relationship Id="rId1" Type="http://schemas.openxmlformats.org/officeDocument/2006/relationships/printerSettings" Target="../printerSettings/printerSettings2.bin"/><Relationship Id="rId6" Type="http://schemas.openxmlformats.org/officeDocument/2006/relationships/ctrlProp" Target="../ctrlProps/ctrlProp58.xml"/><Relationship Id="rId11" Type="http://schemas.openxmlformats.org/officeDocument/2006/relationships/ctrlProp" Target="../ctrlProps/ctrlProp63.xml"/><Relationship Id="rId5" Type="http://schemas.openxmlformats.org/officeDocument/2006/relationships/ctrlProp" Target="../ctrlProps/ctrlProp57.xml"/><Relationship Id="rId15" Type="http://schemas.openxmlformats.org/officeDocument/2006/relationships/ctrlProp" Target="../ctrlProps/ctrlProp67.xml"/><Relationship Id="rId10" Type="http://schemas.openxmlformats.org/officeDocument/2006/relationships/ctrlProp" Target="../ctrlProps/ctrlProp62.xml"/><Relationship Id="rId4" Type="http://schemas.openxmlformats.org/officeDocument/2006/relationships/ctrlProp" Target="../ctrlProps/ctrlProp56.xml"/><Relationship Id="rId9" Type="http://schemas.openxmlformats.org/officeDocument/2006/relationships/ctrlProp" Target="../ctrlProps/ctrlProp61.xml"/><Relationship Id="rId14" Type="http://schemas.openxmlformats.org/officeDocument/2006/relationships/ctrlProp" Target="../ctrlProps/ctrlProp66.xml"/></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80.xml"/><Relationship Id="rId18" Type="http://schemas.openxmlformats.org/officeDocument/2006/relationships/ctrlProp" Target="../ctrlProps/ctrlProp85.xml"/><Relationship Id="rId26" Type="http://schemas.openxmlformats.org/officeDocument/2006/relationships/ctrlProp" Target="../ctrlProps/ctrlProp93.xml"/><Relationship Id="rId39" Type="http://schemas.openxmlformats.org/officeDocument/2006/relationships/ctrlProp" Target="../ctrlProps/ctrlProp106.xml"/><Relationship Id="rId21" Type="http://schemas.openxmlformats.org/officeDocument/2006/relationships/ctrlProp" Target="../ctrlProps/ctrlProp88.xml"/><Relationship Id="rId34" Type="http://schemas.openxmlformats.org/officeDocument/2006/relationships/ctrlProp" Target="../ctrlProps/ctrlProp101.xml"/><Relationship Id="rId7" Type="http://schemas.openxmlformats.org/officeDocument/2006/relationships/ctrlProp" Target="../ctrlProps/ctrlProp74.xml"/><Relationship Id="rId2" Type="http://schemas.openxmlformats.org/officeDocument/2006/relationships/drawing" Target="../drawings/drawing3.xml"/><Relationship Id="rId16" Type="http://schemas.openxmlformats.org/officeDocument/2006/relationships/ctrlProp" Target="../ctrlProps/ctrlProp83.xml"/><Relationship Id="rId20" Type="http://schemas.openxmlformats.org/officeDocument/2006/relationships/ctrlProp" Target="../ctrlProps/ctrlProp87.xml"/><Relationship Id="rId29" Type="http://schemas.openxmlformats.org/officeDocument/2006/relationships/ctrlProp" Target="../ctrlProps/ctrlProp96.xml"/><Relationship Id="rId41" Type="http://schemas.openxmlformats.org/officeDocument/2006/relationships/ctrlProp" Target="../ctrlProps/ctrlProp108.xml"/><Relationship Id="rId1" Type="http://schemas.openxmlformats.org/officeDocument/2006/relationships/printerSettings" Target="../printerSettings/printerSettings3.bin"/><Relationship Id="rId6" Type="http://schemas.openxmlformats.org/officeDocument/2006/relationships/ctrlProp" Target="../ctrlProps/ctrlProp73.xml"/><Relationship Id="rId11" Type="http://schemas.openxmlformats.org/officeDocument/2006/relationships/ctrlProp" Target="../ctrlProps/ctrlProp78.xml"/><Relationship Id="rId24" Type="http://schemas.openxmlformats.org/officeDocument/2006/relationships/ctrlProp" Target="../ctrlProps/ctrlProp91.xml"/><Relationship Id="rId32" Type="http://schemas.openxmlformats.org/officeDocument/2006/relationships/ctrlProp" Target="../ctrlProps/ctrlProp99.xml"/><Relationship Id="rId37" Type="http://schemas.openxmlformats.org/officeDocument/2006/relationships/ctrlProp" Target="../ctrlProps/ctrlProp104.xml"/><Relationship Id="rId40" Type="http://schemas.openxmlformats.org/officeDocument/2006/relationships/ctrlProp" Target="../ctrlProps/ctrlProp107.xml"/><Relationship Id="rId5" Type="http://schemas.openxmlformats.org/officeDocument/2006/relationships/ctrlProp" Target="../ctrlProps/ctrlProp72.xml"/><Relationship Id="rId15" Type="http://schemas.openxmlformats.org/officeDocument/2006/relationships/ctrlProp" Target="../ctrlProps/ctrlProp82.xml"/><Relationship Id="rId23" Type="http://schemas.openxmlformats.org/officeDocument/2006/relationships/ctrlProp" Target="../ctrlProps/ctrlProp90.xml"/><Relationship Id="rId28" Type="http://schemas.openxmlformats.org/officeDocument/2006/relationships/ctrlProp" Target="../ctrlProps/ctrlProp95.xml"/><Relationship Id="rId36" Type="http://schemas.openxmlformats.org/officeDocument/2006/relationships/ctrlProp" Target="../ctrlProps/ctrlProp103.xml"/><Relationship Id="rId10" Type="http://schemas.openxmlformats.org/officeDocument/2006/relationships/ctrlProp" Target="../ctrlProps/ctrlProp77.xml"/><Relationship Id="rId19" Type="http://schemas.openxmlformats.org/officeDocument/2006/relationships/ctrlProp" Target="../ctrlProps/ctrlProp86.xml"/><Relationship Id="rId31" Type="http://schemas.openxmlformats.org/officeDocument/2006/relationships/ctrlProp" Target="../ctrlProps/ctrlProp98.xml"/><Relationship Id="rId4" Type="http://schemas.openxmlformats.org/officeDocument/2006/relationships/ctrlProp" Target="../ctrlProps/ctrlProp71.xml"/><Relationship Id="rId9" Type="http://schemas.openxmlformats.org/officeDocument/2006/relationships/ctrlProp" Target="../ctrlProps/ctrlProp76.xml"/><Relationship Id="rId14" Type="http://schemas.openxmlformats.org/officeDocument/2006/relationships/ctrlProp" Target="../ctrlProps/ctrlProp81.xml"/><Relationship Id="rId22" Type="http://schemas.openxmlformats.org/officeDocument/2006/relationships/ctrlProp" Target="../ctrlProps/ctrlProp89.xml"/><Relationship Id="rId27" Type="http://schemas.openxmlformats.org/officeDocument/2006/relationships/ctrlProp" Target="../ctrlProps/ctrlProp94.xml"/><Relationship Id="rId30" Type="http://schemas.openxmlformats.org/officeDocument/2006/relationships/ctrlProp" Target="../ctrlProps/ctrlProp97.xml"/><Relationship Id="rId35" Type="http://schemas.openxmlformats.org/officeDocument/2006/relationships/ctrlProp" Target="../ctrlProps/ctrlProp102.xml"/><Relationship Id="rId8" Type="http://schemas.openxmlformats.org/officeDocument/2006/relationships/ctrlProp" Target="../ctrlProps/ctrlProp75.xml"/><Relationship Id="rId3" Type="http://schemas.openxmlformats.org/officeDocument/2006/relationships/vmlDrawing" Target="../drawings/vmlDrawing3.vml"/><Relationship Id="rId12" Type="http://schemas.openxmlformats.org/officeDocument/2006/relationships/ctrlProp" Target="../ctrlProps/ctrlProp79.xml"/><Relationship Id="rId17" Type="http://schemas.openxmlformats.org/officeDocument/2006/relationships/ctrlProp" Target="../ctrlProps/ctrlProp84.xml"/><Relationship Id="rId25" Type="http://schemas.openxmlformats.org/officeDocument/2006/relationships/ctrlProp" Target="../ctrlProps/ctrlProp92.xml"/><Relationship Id="rId33" Type="http://schemas.openxmlformats.org/officeDocument/2006/relationships/ctrlProp" Target="../ctrlProps/ctrlProp100.xml"/><Relationship Id="rId38" Type="http://schemas.openxmlformats.org/officeDocument/2006/relationships/ctrlProp" Target="../ctrlProps/ctrlProp10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M164"/>
  <sheetViews>
    <sheetView topLeftCell="A145" workbookViewId="0">
      <selection activeCell="E159" sqref="E159"/>
    </sheetView>
  </sheetViews>
  <sheetFormatPr defaultColWidth="9" defaultRowHeight="20.100000000000001" customHeight="1"/>
  <cols>
    <col min="1" max="1" width="3.75" style="39" customWidth="1"/>
    <col min="2" max="2" width="8.375" style="39" customWidth="1"/>
    <col min="3" max="3" width="14.125" style="39" customWidth="1"/>
    <col min="4" max="4" width="23.375" style="39" customWidth="1"/>
    <col min="5" max="5" width="50.125" style="54" customWidth="1"/>
    <col min="6" max="6" width="28" style="39" bestFit="1" customWidth="1"/>
    <col min="7" max="10" width="9" style="38" hidden="1" customWidth="1"/>
    <col min="11" max="38" width="9" style="39" hidden="1" customWidth="1"/>
    <col min="39" max="39" width="59.625" style="55" hidden="1" customWidth="1"/>
    <col min="40" max="16384" width="9" style="39"/>
  </cols>
  <sheetData>
    <row r="1" spans="1:39" ht="19.5" customHeight="1">
      <c r="A1" s="37" t="s">
        <v>370</v>
      </c>
      <c r="B1" s="161" t="s">
        <v>371</v>
      </c>
      <c r="C1" s="162"/>
      <c r="D1" s="37" t="s">
        <v>237</v>
      </c>
      <c r="E1" s="33" t="s">
        <v>238</v>
      </c>
      <c r="F1" s="37" t="s">
        <v>239</v>
      </c>
      <c r="L1" s="146" t="s">
        <v>375</v>
      </c>
      <c r="M1" s="146"/>
      <c r="N1" s="146"/>
      <c r="O1" s="146"/>
      <c r="P1" s="146"/>
      <c r="Q1" s="146"/>
      <c r="R1" s="146"/>
      <c r="S1" s="146"/>
      <c r="T1" s="146"/>
      <c r="U1" s="146"/>
      <c r="V1" s="146"/>
      <c r="W1" s="146"/>
      <c r="X1" s="146"/>
      <c r="Y1" s="146"/>
      <c r="Z1" s="146"/>
      <c r="AA1" s="146"/>
      <c r="AB1" s="146"/>
      <c r="AC1" s="146"/>
      <c r="AD1" s="146"/>
      <c r="AE1" s="146"/>
      <c r="AF1" s="146"/>
      <c r="AG1" s="146"/>
      <c r="AH1" s="146"/>
      <c r="AI1" s="146"/>
      <c r="AM1" s="145" t="s">
        <v>456</v>
      </c>
    </row>
    <row r="2" spans="1:39" ht="20.100000000000001" customHeight="1">
      <c r="A2" s="23">
        <v>1</v>
      </c>
      <c r="B2" s="147" t="s">
        <v>240</v>
      </c>
      <c r="C2" s="148"/>
      <c r="D2" s="24" t="s">
        <v>241</v>
      </c>
      <c r="E2" s="35" t="s">
        <v>442</v>
      </c>
      <c r="F2" s="23" t="s">
        <v>242</v>
      </c>
      <c r="L2" s="23"/>
      <c r="M2" s="23"/>
      <c r="N2" s="23"/>
      <c r="O2" s="23"/>
      <c r="P2" s="23"/>
      <c r="Q2" s="23"/>
      <c r="R2" s="23"/>
      <c r="S2" s="23"/>
      <c r="T2" s="23"/>
      <c r="U2" s="23"/>
      <c r="V2" s="23"/>
      <c r="W2" s="23"/>
      <c r="X2" s="23"/>
      <c r="Y2" s="23"/>
      <c r="Z2" s="23"/>
      <c r="AA2" s="23"/>
      <c r="AB2" s="23"/>
      <c r="AC2" s="23"/>
      <c r="AD2" s="23"/>
      <c r="AE2" s="23"/>
      <c r="AF2" s="23"/>
      <c r="AG2" s="23"/>
      <c r="AH2" s="23"/>
      <c r="AI2" s="23"/>
      <c r="AM2" s="56"/>
    </row>
    <row r="3" spans="1:39" ht="20.100000000000001" customHeight="1">
      <c r="A3" s="23">
        <v>2</v>
      </c>
      <c r="B3" s="149"/>
      <c r="C3" s="150"/>
      <c r="D3" s="24" t="s">
        <v>243</v>
      </c>
      <c r="E3" s="36"/>
      <c r="F3" s="23" t="s">
        <v>437</v>
      </c>
      <c r="L3" s="23" t="s">
        <v>376</v>
      </c>
      <c r="M3" s="23" t="s">
        <v>378</v>
      </c>
      <c r="N3" s="23" t="s">
        <v>380</v>
      </c>
      <c r="O3" s="23" t="s">
        <v>374</v>
      </c>
      <c r="P3" s="23" t="s">
        <v>383</v>
      </c>
      <c r="Q3" s="23" t="s">
        <v>386</v>
      </c>
      <c r="R3" s="23" t="s">
        <v>386</v>
      </c>
      <c r="S3" s="23" t="s">
        <v>401</v>
      </c>
      <c r="T3" s="23" t="s">
        <v>386</v>
      </c>
      <c r="U3" s="23" t="s">
        <v>406</v>
      </c>
      <c r="V3" s="23" t="s">
        <v>409</v>
      </c>
      <c r="W3" s="23" t="s">
        <v>411</v>
      </c>
      <c r="X3" s="23" t="s">
        <v>414</v>
      </c>
      <c r="Y3" s="23" t="s">
        <v>414</v>
      </c>
      <c r="Z3" s="23" t="s">
        <v>418</v>
      </c>
      <c r="AA3" s="23" t="s">
        <v>421</v>
      </c>
      <c r="AB3" s="23" t="s">
        <v>421</v>
      </c>
      <c r="AC3" s="23" t="s">
        <v>426</v>
      </c>
      <c r="AD3" s="23" t="s">
        <v>428</v>
      </c>
      <c r="AE3" s="23" t="s">
        <v>431</v>
      </c>
      <c r="AF3" s="23" t="s">
        <v>414</v>
      </c>
      <c r="AG3" s="23" t="s">
        <v>436</v>
      </c>
      <c r="AH3" s="23" t="s">
        <v>439</v>
      </c>
      <c r="AI3" s="23" t="s">
        <v>440</v>
      </c>
      <c r="AM3" s="56" t="str">
        <f>IF(E3="","被保険者番号を７桁で入力してください","")</f>
        <v>被保険者番号を７桁で入力してください</v>
      </c>
    </row>
    <row r="4" spans="1:39" ht="20.100000000000001" customHeight="1">
      <c r="A4" s="23">
        <v>3</v>
      </c>
      <c r="B4" s="149"/>
      <c r="C4" s="150"/>
      <c r="D4" s="164" t="s">
        <v>244</v>
      </c>
      <c r="E4" s="58"/>
      <c r="F4" s="23" t="s">
        <v>447</v>
      </c>
      <c r="G4" s="40"/>
      <c r="H4" s="41"/>
      <c r="I4" s="42"/>
      <c r="J4" s="43"/>
      <c r="L4" s="23" t="s">
        <v>377</v>
      </c>
      <c r="M4" s="23" t="s">
        <v>379</v>
      </c>
      <c r="N4" s="23" t="s">
        <v>381</v>
      </c>
      <c r="O4" s="23" t="s">
        <v>382</v>
      </c>
      <c r="P4" s="23" t="s">
        <v>384</v>
      </c>
      <c r="Q4" s="23" t="s">
        <v>387</v>
      </c>
      <c r="R4" s="23" t="s">
        <v>395</v>
      </c>
      <c r="S4" s="23" t="s">
        <v>402</v>
      </c>
      <c r="T4" s="23" t="s">
        <v>403</v>
      </c>
      <c r="U4" s="23" t="s">
        <v>403</v>
      </c>
      <c r="V4" s="23" t="s">
        <v>410</v>
      </c>
      <c r="W4" s="23" t="s">
        <v>412</v>
      </c>
      <c r="X4" s="23" t="s">
        <v>415</v>
      </c>
      <c r="Y4" s="23" t="s">
        <v>409</v>
      </c>
      <c r="Z4" s="23" t="s">
        <v>420</v>
      </c>
      <c r="AA4" s="23" t="s">
        <v>422</v>
      </c>
      <c r="AB4" s="23" t="s">
        <v>424</v>
      </c>
      <c r="AC4" s="23" t="s">
        <v>427</v>
      </c>
      <c r="AD4" s="23" t="s">
        <v>429</v>
      </c>
      <c r="AE4" s="23" t="s">
        <v>432</v>
      </c>
      <c r="AF4" s="23" t="s">
        <v>435</v>
      </c>
      <c r="AG4" s="23" t="s">
        <v>435</v>
      </c>
      <c r="AH4" s="23" t="s">
        <v>438</v>
      </c>
      <c r="AI4" s="23" t="s">
        <v>441</v>
      </c>
      <c r="AM4" s="56" t="str">
        <f>IF(E4="","意見書記入和暦年を２桁で入力してください","")</f>
        <v>意見書記入和暦年を２桁で入力してください</v>
      </c>
    </row>
    <row r="5" spans="1:39" ht="20.100000000000001" customHeight="1">
      <c r="A5" s="23">
        <v>4</v>
      </c>
      <c r="B5" s="149"/>
      <c r="C5" s="150"/>
      <c r="D5" s="165"/>
      <c r="E5" s="57"/>
      <c r="F5" s="23" t="s">
        <v>448</v>
      </c>
      <c r="G5" s="40"/>
      <c r="H5" s="41"/>
      <c r="I5" s="42"/>
      <c r="J5" s="43"/>
      <c r="L5" s="23"/>
      <c r="M5" s="23"/>
      <c r="N5" s="23"/>
      <c r="O5" s="23"/>
      <c r="P5" s="23" t="s">
        <v>385</v>
      </c>
      <c r="Q5" s="23" t="s">
        <v>388</v>
      </c>
      <c r="R5" s="23" t="s">
        <v>396</v>
      </c>
      <c r="S5" s="23"/>
      <c r="T5" s="23" t="s">
        <v>404</v>
      </c>
      <c r="U5" s="23" t="s">
        <v>407</v>
      </c>
      <c r="V5" s="23"/>
      <c r="W5" s="23" t="s">
        <v>413</v>
      </c>
      <c r="X5" s="23" t="s">
        <v>416</v>
      </c>
      <c r="Y5" s="23" t="s">
        <v>410</v>
      </c>
      <c r="Z5" s="23" t="s">
        <v>419</v>
      </c>
      <c r="AA5" s="23" t="s">
        <v>423</v>
      </c>
      <c r="AB5" s="23" t="s">
        <v>425</v>
      </c>
      <c r="AC5" s="23"/>
      <c r="AD5" s="23"/>
      <c r="AE5" s="23" t="s">
        <v>433</v>
      </c>
      <c r="AF5" s="23" t="s">
        <v>434</v>
      </c>
      <c r="AG5" s="23"/>
      <c r="AH5" s="23"/>
      <c r="AI5" s="23" t="s">
        <v>454</v>
      </c>
      <c r="AM5" s="56" t="str">
        <f>IF(E5="","意見書記入月を２桁で入力してください","")</f>
        <v>意見書記入月を２桁で入力してください</v>
      </c>
    </row>
    <row r="6" spans="1:39" ht="20.100000000000001" customHeight="1">
      <c r="A6" s="23">
        <v>5</v>
      </c>
      <c r="B6" s="151"/>
      <c r="C6" s="152"/>
      <c r="D6" s="166"/>
      <c r="E6" s="57"/>
      <c r="F6" s="23" t="s">
        <v>449</v>
      </c>
      <c r="G6" s="40"/>
      <c r="H6" s="41"/>
      <c r="I6" s="42"/>
      <c r="J6" s="43"/>
      <c r="L6" s="23"/>
      <c r="M6" s="23"/>
      <c r="N6" s="23"/>
      <c r="O6" s="23"/>
      <c r="P6" s="23"/>
      <c r="Q6" s="23" t="s">
        <v>389</v>
      </c>
      <c r="R6" s="23" t="s">
        <v>397</v>
      </c>
      <c r="S6" s="23"/>
      <c r="T6" s="23" t="s">
        <v>405</v>
      </c>
      <c r="U6" s="23" t="s">
        <v>408</v>
      </c>
      <c r="V6" s="23"/>
      <c r="W6" s="23"/>
      <c r="X6" s="23" t="s">
        <v>417</v>
      </c>
      <c r="Y6" s="23"/>
      <c r="Z6" s="23"/>
      <c r="AA6" s="23"/>
      <c r="AB6" s="23"/>
      <c r="AC6" s="23"/>
      <c r="AD6" s="23"/>
      <c r="AE6" s="23"/>
      <c r="AF6" s="23"/>
      <c r="AG6" s="23"/>
      <c r="AH6" s="23"/>
      <c r="AI6" s="23"/>
      <c r="AM6" s="56" t="str">
        <f>IF(E6="","意見書記入日を２桁で入力してください","")</f>
        <v>意見書記入日を２桁で入力してください</v>
      </c>
    </row>
    <row r="7" spans="1:39" ht="20.100000000000001" customHeight="1">
      <c r="A7" s="23">
        <v>6</v>
      </c>
      <c r="B7" s="154" t="s">
        <v>245</v>
      </c>
      <c r="C7" s="154"/>
      <c r="D7" s="24" t="s">
        <v>246</v>
      </c>
      <c r="E7" s="36"/>
      <c r="F7" s="23"/>
      <c r="H7" s="44"/>
      <c r="I7" s="44"/>
      <c r="J7" s="44"/>
      <c r="L7" s="23"/>
      <c r="M7" s="23"/>
      <c r="N7" s="23"/>
      <c r="O7" s="23"/>
      <c r="P7" s="23"/>
      <c r="Q7" s="23" t="s">
        <v>390</v>
      </c>
      <c r="R7" s="23" t="s">
        <v>373</v>
      </c>
      <c r="S7" s="23"/>
      <c r="T7" s="23"/>
      <c r="U7" s="23"/>
      <c r="V7" s="23"/>
      <c r="W7" s="23"/>
      <c r="X7" s="23"/>
      <c r="Y7" s="23"/>
      <c r="Z7" s="23"/>
      <c r="AA7" s="23"/>
      <c r="AB7" s="23"/>
      <c r="AC7" s="23"/>
      <c r="AD7" s="23"/>
      <c r="AE7" s="23"/>
      <c r="AF7" s="23"/>
      <c r="AG7" s="23"/>
      <c r="AH7" s="23"/>
      <c r="AI7" s="23"/>
      <c r="AM7" s="56" t="str">
        <f>IF(E7="","被保険者氏名を入力してください","")</f>
        <v>被保険者氏名を入力してください</v>
      </c>
    </row>
    <row r="8" spans="1:39" ht="20.100000000000001" customHeight="1">
      <c r="A8" s="23">
        <v>7</v>
      </c>
      <c r="B8" s="154"/>
      <c r="C8" s="154"/>
      <c r="D8" s="24" t="s">
        <v>248</v>
      </c>
      <c r="E8" s="132" t="str">
        <f>IF(E7="","",PHONETIC(E7))</f>
        <v/>
      </c>
      <c r="F8" s="23" t="s">
        <v>455</v>
      </c>
      <c r="H8" s="44"/>
      <c r="I8" s="44"/>
      <c r="J8" s="44"/>
      <c r="L8" s="23"/>
      <c r="M8" s="23"/>
      <c r="N8" s="23"/>
      <c r="O8" s="23"/>
      <c r="P8" s="23"/>
      <c r="Q8" s="23" t="s">
        <v>391</v>
      </c>
      <c r="R8" s="23" t="s">
        <v>398</v>
      </c>
      <c r="S8" s="23"/>
      <c r="T8" s="23"/>
      <c r="U8" s="23"/>
      <c r="V8" s="23"/>
      <c r="W8" s="23"/>
      <c r="X8" s="23"/>
      <c r="Y8" s="23"/>
      <c r="Z8" s="23"/>
      <c r="AA8" s="23"/>
      <c r="AB8" s="23"/>
      <c r="AC8" s="23"/>
      <c r="AD8" s="23"/>
      <c r="AE8" s="23"/>
      <c r="AF8" s="23"/>
      <c r="AG8" s="23"/>
      <c r="AH8" s="23"/>
      <c r="AI8" s="23"/>
      <c r="AM8" s="56" t="str">
        <f>IF(E8="","被保険者氏名のふりがなを入力してください","")</f>
        <v>被保険者氏名のふりがなを入力してください</v>
      </c>
    </row>
    <row r="9" spans="1:39" ht="20.100000000000001" customHeight="1">
      <c r="A9" s="23">
        <v>8</v>
      </c>
      <c r="B9" s="154"/>
      <c r="C9" s="154"/>
      <c r="D9" s="24" t="s">
        <v>249</v>
      </c>
      <c r="E9" s="45"/>
      <c r="F9" s="23" t="s">
        <v>446</v>
      </c>
      <c r="G9" s="46">
        <f>E9</f>
        <v>0</v>
      </c>
      <c r="H9" s="47">
        <f>E9</f>
        <v>0</v>
      </c>
      <c r="I9" s="42">
        <f>E9</f>
        <v>0</v>
      </c>
      <c r="J9" s="43">
        <f>E9</f>
        <v>0</v>
      </c>
      <c r="K9" s="59">
        <f ca="1">TODAY()</f>
        <v>44119</v>
      </c>
      <c r="L9" s="23"/>
      <c r="M9" s="23"/>
      <c r="N9" s="23"/>
      <c r="O9" s="23"/>
      <c r="P9" s="23"/>
      <c r="Q9" s="23" t="s">
        <v>392</v>
      </c>
      <c r="R9" s="23" t="s">
        <v>399</v>
      </c>
      <c r="S9" s="23"/>
      <c r="T9" s="23"/>
      <c r="U9" s="23"/>
      <c r="V9" s="23"/>
      <c r="W9" s="23"/>
      <c r="X9" s="23"/>
      <c r="Y9" s="23"/>
      <c r="Z9" s="23"/>
      <c r="AA9" s="23"/>
      <c r="AB9" s="23"/>
      <c r="AC9" s="23"/>
      <c r="AD9" s="23"/>
      <c r="AE9" s="23"/>
      <c r="AF9" s="23"/>
      <c r="AG9" s="23"/>
      <c r="AH9" s="23"/>
      <c r="AI9" s="23"/>
      <c r="AM9" s="56" t="str">
        <f>IF(E9="","被保険者氏名の生年月日を入力してください","")</f>
        <v>被保険者氏名の生年月日を入力してください</v>
      </c>
    </row>
    <row r="10" spans="1:39" ht="20.100000000000001" customHeight="1">
      <c r="A10" s="23">
        <v>9</v>
      </c>
      <c r="B10" s="154"/>
      <c r="C10" s="154"/>
      <c r="D10" s="24" t="s">
        <v>250</v>
      </c>
      <c r="E10" s="48" t="str">
        <f ca="1">IF(E9="","",DATEDIF(E9,TODAY(),"y"))</f>
        <v/>
      </c>
      <c r="F10" s="23" t="s">
        <v>445</v>
      </c>
      <c r="L10" s="23"/>
      <c r="M10" s="23"/>
      <c r="N10" s="23"/>
      <c r="O10" s="23"/>
      <c r="P10" s="23"/>
      <c r="Q10" s="23" t="s">
        <v>393</v>
      </c>
      <c r="R10" s="23" t="s">
        <v>400</v>
      </c>
      <c r="S10" s="23"/>
      <c r="T10" s="23"/>
      <c r="U10" s="23"/>
      <c r="V10" s="23"/>
      <c r="W10" s="23"/>
      <c r="X10" s="23"/>
      <c r="Y10" s="23"/>
      <c r="Z10" s="23"/>
      <c r="AA10" s="23"/>
      <c r="AB10" s="23"/>
      <c r="AC10" s="23"/>
      <c r="AD10" s="23"/>
      <c r="AE10" s="23"/>
      <c r="AF10" s="23"/>
      <c r="AG10" s="23"/>
      <c r="AH10" s="23"/>
      <c r="AI10" s="23"/>
      <c r="AM10" s="56"/>
    </row>
    <row r="11" spans="1:39" ht="20.100000000000001" customHeight="1">
      <c r="A11" s="23">
        <v>10</v>
      </c>
      <c r="B11" s="154"/>
      <c r="C11" s="154"/>
      <c r="D11" s="24" t="s">
        <v>251</v>
      </c>
      <c r="E11" s="49"/>
      <c r="F11" s="23" t="s">
        <v>252</v>
      </c>
      <c r="L11" s="23"/>
      <c r="M11" s="23"/>
      <c r="N11" s="23"/>
      <c r="O11" s="23"/>
      <c r="P11" s="23"/>
      <c r="Q11" s="23" t="s">
        <v>394</v>
      </c>
      <c r="R11" s="23"/>
      <c r="S11" s="23"/>
      <c r="T11" s="23"/>
      <c r="U11" s="23"/>
      <c r="V11" s="23"/>
      <c r="W11" s="23"/>
      <c r="X11" s="23"/>
      <c r="Y11" s="23"/>
      <c r="Z11" s="23"/>
      <c r="AA11" s="23"/>
      <c r="AB11" s="23"/>
      <c r="AC11" s="23"/>
      <c r="AD11" s="23"/>
      <c r="AE11" s="23"/>
      <c r="AF11" s="23"/>
      <c r="AG11" s="23"/>
      <c r="AH11" s="23"/>
      <c r="AI11" s="23"/>
      <c r="AM11" s="56" t="str">
        <f>IF(E11="","被保険者氏名の性別を選択してください","")</f>
        <v>被保険者氏名の性別を選択してください</v>
      </c>
    </row>
    <row r="12" spans="1:39" ht="20.100000000000001" customHeight="1">
      <c r="A12" s="23">
        <v>11</v>
      </c>
      <c r="B12" s="154"/>
      <c r="C12" s="154"/>
      <c r="D12" s="23" t="s">
        <v>443</v>
      </c>
      <c r="E12" s="53"/>
      <c r="F12" s="23" t="s">
        <v>372</v>
      </c>
      <c r="L12" s="38"/>
      <c r="M12" s="38"/>
      <c r="N12" s="38"/>
      <c r="O12" s="38"/>
      <c r="P12" s="38"/>
      <c r="AM12" s="56" t="str">
        <f>IF(E12="","被保険者の郵便番号を７桁で入力してください","")</f>
        <v>被保険者の郵便番号を７桁で入力してください</v>
      </c>
    </row>
    <row r="13" spans="1:39" ht="20.100000000000001" customHeight="1">
      <c r="A13" s="23">
        <v>13</v>
      </c>
      <c r="B13" s="154"/>
      <c r="C13" s="154"/>
      <c r="D13" s="23" t="s">
        <v>450</v>
      </c>
      <c r="E13" s="50"/>
      <c r="F13" s="23" t="s">
        <v>247</v>
      </c>
      <c r="AM13" s="56" t="str">
        <f>IF(E13="","被保険者の住所を入力してください","")</f>
        <v>被保険者の住所を入力してください</v>
      </c>
    </row>
    <row r="14" spans="1:39" ht="20.100000000000001" customHeight="1">
      <c r="A14" s="23">
        <v>15</v>
      </c>
      <c r="B14" s="154"/>
      <c r="C14" s="154"/>
      <c r="D14" s="23" t="s">
        <v>451</v>
      </c>
      <c r="E14" s="51"/>
      <c r="F14" s="23" t="s">
        <v>253</v>
      </c>
      <c r="AM14" s="56" t="str">
        <f>IF(E14="","被保険者氏名の連絡先電話番号（市外局番）を入力してください","")</f>
        <v>被保険者氏名の連絡先電話番号（市外局番）を入力してください</v>
      </c>
    </row>
    <row r="15" spans="1:39" ht="20.100000000000001" customHeight="1">
      <c r="A15" s="23">
        <v>16</v>
      </c>
      <c r="B15" s="154"/>
      <c r="C15" s="154"/>
      <c r="D15" s="23" t="s">
        <v>452</v>
      </c>
      <c r="E15" s="51"/>
      <c r="F15" s="23" t="s">
        <v>254</v>
      </c>
      <c r="AM15" s="56" t="str">
        <f>IF(E15="","被保険者氏名の連絡先電話番号（市内局番）を入力してください","")</f>
        <v>被保険者氏名の連絡先電話番号（市内局番）を入力してください</v>
      </c>
    </row>
    <row r="16" spans="1:39" ht="20.100000000000001" customHeight="1">
      <c r="A16" s="23">
        <v>17</v>
      </c>
      <c r="B16" s="154"/>
      <c r="C16" s="154"/>
      <c r="D16" s="23" t="s">
        <v>453</v>
      </c>
      <c r="E16" s="51"/>
      <c r="F16" s="23" t="s">
        <v>255</v>
      </c>
      <c r="AM16" s="56" t="str">
        <f>IF(E16="","被保険者氏名の連絡先電話番号（加入者番号）を入力してください","")</f>
        <v>被保険者氏名の連絡先電話番号（加入者番号）を入力してください</v>
      </c>
    </row>
    <row r="17" spans="1:39" ht="20.100000000000001" customHeight="1">
      <c r="A17" s="23">
        <v>18</v>
      </c>
      <c r="B17" s="154"/>
      <c r="C17" s="154"/>
      <c r="D17" s="24" t="s">
        <v>256</v>
      </c>
      <c r="E17" s="49"/>
      <c r="F17" s="23" t="s">
        <v>252</v>
      </c>
      <c r="AM17" s="56" t="str">
        <f>IF(E17="","主治医の同意を選択してください","")</f>
        <v>主治医の同意を選択してください</v>
      </c>
    </row>
    <row r="18" spans="1:39" ht="20.100000000000001" customHeight="1">
      <c r="A18" s="23">
        <v>19</v>
      </c>
      <c r="B18" s="154"/>
      <c r="C18" s="154"/>
      <c r="D18" s="23" t="s">
        <v>257</v>
      </c>
      <c r="E18" s="50"/>
      <c r="F18" s="23" t="s">
        <v>247</v>
      </c>
      <c r="AM18" s="56" t="str">
        <f>IF(E18="","医師氏名を入力してください","")</f>
        <v>医師氏名を入力してください</v>
      </c>
    </row>
    <row r="19" spans="1:39" ht="20.100000000000001" customHeight="1">
      <c r="A19" s="23">
        <v>20</v>
      </c>
      <c r="B19" s="154"/>
      <c r="C19" s="154"/>
      <c r="D19" s="23" t="s">
        <v>258</v>
      </c>
      <c r="E19" s="50"/>
      <c r="F19" s="23" t="s">
        <v>247</v>
      </c>
      <c r="AM19" s="56" t="str">
        <f>IF(E19="","医療機関名を入力してください","")</f>
        <v>医療機関名を入力してください</v>
      </c>
    </row>
    <row r="20" spans="1:39" ht="20.100000000000001" customHeight="1">
      <c r="A20" s="23">
        <v>21</v>
      </c>
      <c r="B20" s="154"/>
      <c r="C20" s="154"/>
      <c r="D20" s="23" t="s">
        <v>259</v>
      </c>
      <c r="E20" s="50"/>
      <c r="F20" s="23" t="s">
        <v>247</v>
      </c>
      <c r="AM20" s="56" t="str">
        <f>IF(E20="","医療機関所在地を入力してください","")</f>
        <v>医療機関所在地を入力してください</v>
      </c>
    </row>
    <row r="21" spans="1:39" ht="20.100000000000001" customHeight="1">
      <c r="A21" s="23">
        <v>22</v>
      </c>
      <c r="B21" s="154"/>
      <c r="C21" s="154"/>
      <c r="D21" s="23" t="s">
        <v>260</v>
      </c>
      <c r="E21" s="51"/>
      <c r="F21" s="23" t="s">
        <v>253</v>
      </c>
      <c r="AM21" s="56" t="str">
        <f>IF(E21="","医療機関電話番号（市外局番）を入力してください","")</f>
        <v>医療機関電話番号（市外局番）を入力してください</v>
      </c>
    </row>
    <row r="22" spans="1:39" ht="20.100000000000001" customHeight="1">
      <c r="A22" s="23">
        <v>23</v>
      </c>
      <c r="B22" s="154"/>
      <c r="C22" s="154"/>
      <c r="D22" s="23" t="s">
        <v>261</v>
      </c>
      <c r="E22" s="51"/>
      <c r="F22" s="23" t="s">
        <v>254</v>
      </c>
      <c r="AM22" s="56" t="str">
        <f>IF(E22="","医療機関電話番号（市内局番）を入力してください","")</f>
        <v>医療機関電話番号（市内局番）を入力してください</v>
      </c>
    </row>
    <row r="23" spans="1:39" ht="20.100000000000001" customHeight="1">
      <c r="A23" s="23">
        <v>24</v>
      </c>
      <c r="B23" s="154"/>
      <c r="C23" s="154"/>
      <c r="D23" s="23" t="s">
        <v>262</v>
      </c>
      <c r="E23" s="51"/>
      <c r="F23" s="23" t="s">
        <v>255</v>
      </c>
      <c r="AM23" s="56" t="str">
        <f>IF(E23="","医療機関電話番号（加入者番号）を入力してください","")</f>
        <v>医療機関電話番号（加入者番号）を入力してください</v>
      </c>
    </row>
    <row r="24" spans="1:39" ht="20.100000000000001" customHeight="1">
      <c r="A24" s="23">
        <v>25</v>
      </c>
      <c r="B24" s="154"/>
      <c r="C24" s="154"/>
      <c r="D24" s="23" t="s">
        <v>263</v>
      </c>
      <c r="E24" s="51"/>
      <c r="F24" s="23" t="s">
        <v>253</v>
      </c>
      <c r="AM24" s="56" t="str">
        <f>IF(E24="","医療機関ＦＡＸ番号（市外局番）を入力してください","")</f>
        <v>医療機関ＦＡＸ番号（市外局番）を入力してください</v>
      </c>
    </row>
    <row r="25" spans="1:39" ht="20.100000000000001" customHeight="1">
      <c r="A25" s="23">
        <v>26</v>
      </c>
      <c r="B25" s="154"/>
      <c r="C25" s="154"/>
      <c r="D25" s="23" t="s">
        <v>264</v>
      </c>
      <c r="E25" s="51"/>
      <c r="F25" s="23" t="s">
        <v>254</v>
      </c>
      <c r="AM25" s="56" t="str">
        <f>IF(E25="","医療機関ＦＡＸ番号（市内局番）を入力してください","")</f>
        <v>医療機関ＦＡＸ番号（市内局番）を入力してください</v>
      </c>
    </row>
    <row r="26" spans="1:39" ht="20.100000000000001" customHeight="1">
      <c r="A26" s="23">
        <v>27</v>
      </c>
      <c r="B26" s="154"/>
      <c r="C26" s="154"/>
      <c r="D26" s="23" t="s">
        <v>265</v>
      </c>
      <c r="E26" s="51"/>
      <c r="F26" s="23" t="s">
        <v>255</v>
      </c>
      <c r="AM26" s="56" t="str">
        <f>IF(E26="","医療機関ＦＡＸ番号（加入者番号）を入力してください","")</f>
        <v>医療機関ＦＡＸ番号（加入者番号）を入力してください</v>
      </c>
    </row>
    <row r="27" spans="1:39" ht="20.100000000000001" customHeight="1">
      <c r="A27" s="23">
        <v>28</v>
      </c>
      <c r="B27" s="154" t="s">
        <v>266</v>
      </c>
      <c r="C27" s="154"/>
      <c r="D27" s="23" t="s">
        <v>267</v>
      </c>
      <c r="E27" s="45"/>
      <c r="F27" s="23" t="s">
        <v>446</v>
      </c>
      <c r="AM27" s="56" t="str">
        <f>IF(E27="","最終診察日を入力してください","")</f>
        <v>最終診察日を入力してください</v>
      </c>
    </row>
    <row r="28" spans="1:39" ht="20.100000000000001" customHeight="1">
      <c r="A28" s="23">
        <v>29</v>
      </c>
      <c r="B28" s="154"/>
      <c r="C28" s="154"/>
      <c r="D28" s="24" t="s">
        <v>268</v>
      </c>
      <c r="E28" s="49"/>
      <c r="F28" s="23" t="s">
        <v>252</v>
      </c>
      <c r="AM28" s="56" t="str">
        <f>IF(E28="","意見書作成回数を選択してください","")</f>
        <v>意見書作成回数を選択してください</v>
      </c>
    </row>
    <row r="29" spans="1:39" ht="20.100000000000001" customHeight="1">
      <c r="A29" s="23">
        <v>30</v>
      </c>
      <c r="B29" s="154"/>
      <c r="C29" s="154"/>
      <c r="D29" s="24" t="s">
        <v>269</v>
      </c>
      <c r="E29" s="49"/>
      <c r="F29" s="23" t="s">
        <v>252</v>
      </c>
      <c r="G29" s="29" t="b">
        <f>IF(E29="",FALSE,IF(E29="有",TRUE,FALSE))</f>
        <v>0</v>
      </c>
      <c r="H29" s="29" t="b">
        <f>IF(E29="",FALSE,IF(E29="無",TRUE,FALSE))</f>
        <v>0</v>
      </c>
      <c r="AM29" s="56" t="str">
        <f>IF(E29="","他科受診の有無を選択してください",IF(AND(E29="無",OR(G30=TRUE,G31=TRUE,G32=TRUE,G33=TRUE,G34=TRUE,G35=TRUE,G36=TRUE,G37=TRUE,G38=TRUE,G39=TRUE,G40=TRUE,G41=TRUE,G42=TRUE)),"他科受診に「無」が選択されていますが、チェックが入っています",IF(AND(E29="有",G30=FALSE,G31=FALSE,G32=FALSE,G33=FALSE,G34=FALSE,G35=FALSE,G36=FALSE,G37=FALSE,G38=FALSE,G39=FALSE,G40=FALSE,G41=FALSE,G42=FALSE),"他科受診に「有」が選択されていますが、チェックがありません","")))</f>
        <v>他科受診の有無を選択してください</v>
      </c>
    </row>
    <row r="30" spans="1:39" ht="20.100000000000001" customHeight="1">
      <c r="A30" s="23">
        <v>31</v>
      </c>
      <c r="B30" s="154"/>
      <c r="C30" s="154"/>
      <c r="D30" s="163" t="s">
        <v>270</v>
      </c>
      <c r="E30" s="25"/>
      <c r="F30" s="154" t="s">
        <v>271</v>
      </c>
      <c r="G30" s="29" t="b">
        <v>0</v>
      </c>
      <c r="H30" s="29"/>
      <c r="AM30" s="56" t="str">
        <f>IF(AND($G$29=FALSE,G30=TRUE),"他科受診が「無」になっていますがチェックが入っています","")</f>
        <v/>
      </c>
    </row>
    <row r="31" spans="1:39" ht="20.100000000000001" customHeight="1">
      <c r="A31" s="23">
        <v>32</v>
      </c>
      <c r="B31" s="154"/>
      <c r="C31" s="154"/>
      <c r="D31" s="163"/>
      <c r="E31" s="25"/>
      <c r="F31" s="154"/>
      <c r="G31" s="29" t="b">
        <v>0</v>
      </c>
      <c r="H31" s="29"/>
      <c r="AM31" s="56" t="str">
        <f t="shared" ref="AM31:AM42" si="0">IF(AND($G$29=FALSE,G31=TRUE),"他科受診が「無」になっていますがチェックが入っています","")</f>
        <v/>
      </c>
    </row>
    <row r="32" spans="1:39" ht="20.100000000000001" customHeight="1">
      <c r="A32" s="23">
        <v>33</v>
      </c>
      <c r="B32" s="154"/>
      <c r="C32" s="154"/>
      <c r="D32" s="163"/>
      <c r="E32" s="25"/>
      <c r="F32" s="154"/>
      <c r="G32" s="29" t="b">
        <v>0</v>
      </c>
      <c r="H32" s="29"/>
      <c r="AM32" s="56" t="str">
        <f t="shared" si="0"/>
        <v/>
      </c>
    </row>
    <row r="33" spans="1:39" ht="20.100000000000001" customHeight="1">
      <c r="A33" s="23">
        <v>34</v>
      </c>
      <c r="B33" s="154"/>
      <c r="C33" s="154"/>
      <c r="D33" s="163"/>
      <c r="E33" s="25"/>
      <c r="F33" s="154"/>
      <c r="G33" s="29" t="b">
        <v>0</v>
      </c>
      <c r="H33" s="29"/>
      <c r="AM33" s="56" t="str">
        <f t="shared" si="0"/>
        <v/>
      </c>
    </row>
    <row r="34" spans="1:39" ht="20.100000000000001" customHeight="1">
      <c r="A34" s="23">
        <v>35</v>
      </c>
      <c r="B34" s="154"/>
      <c r="C34" s="154"/>
      <c r="D34" s="163"/>
      <c r="E34" s="25"/>
      <c r="F34" s="154"/>
      <c r="G34" s="29" t="b">
        <v>0</v>
      </c>
      <c r="H34" s="29"/>
      <c r="AM34" s="56" t="str">
        <f t="shared" si="0"/>
        <v/>
      </c>
    </row>
    <row r="35" spans="1:39" ht="20.100000000000001" customHeight="1">
      <c r="A35" s="23">
        <v>36</v>
      </c>
      <c r="B35" s="154"/>
      <c r="C35" s="154"/>
      <c r="D35" s="163"/>
      <c r="E35" s="25"/>
      <c r="F35" s="154"/>
      <c r="G35" s="29" t="b">
        <v>0</v>
      </c>
      <c r="H35" s="29"/>
      <c r="AM35" s="56" t="str">
        <f t="shared" si="0"/>
        <v/>
      </c>
    </row>
    <row r="36" spans="1:39" ht="20.100000000000001" customHeight="1">
      <c r="A36" s="23">
        <v>37</v>
      </c>
      <c r="B36" s="154"/>
      <c r="C36" s="154"/>
      <c r="D36" s="163"/>
      <c r="E36" s="25"/>
      <c r="F36" s="154"/>
      <c r="G36" s="29" t="b">
        <v>0</v>
      </c>
      <c r="H36" s="29"/>
      <c r="AM36" s="56" t="str">
        <f t="shared" si="0"/>
        <v/>
      </c>
    </row>
    <row r="37" spans="1:39" ht="20.100000000000001" customHeight="1">
      <c r="A37" s="23">
        <v>38</v>
      </c>
      <c r="B37" s="154"/>
      <c r="C37" s="154"/>
      <c r="D37" s="163"/>
      <c r="E37" s="25"/>
      <c r="F37" s="154"/>
      <c r="G37" s="29" t="b">
        <v>0</v>
      </c>
      <c r="H37" s="29"/>
      <c r="AM37" s="56" t="str">
        <f t="shared" si="0"/>
        <v/>
      </c>
    </row>
    <row r="38" spans="1:39" ht="20.100000000000001" customHeight="1">
      <c r="A38" s="23">
        <v>39</v>
      </c>
      <c r="B38" s="154"/>
      <c r="C38" s="154"/>
      <c r="D38" s="163"/>
      <c r="E38" s="25"/>
      <c r="F38" s="154"/>
      <c r="G38" s="29" t="b">
        <v>0</v>
      </c>
      <c r="H38" s="29"/>
      <c r="AM38" s="56" t="str">
        <f t="shared" si="0"/>
        <v/>
      </c>
    </row>
    <row r="39" spans="1:39" ht="20.100000000000001" customHeight="1">
      <c r="A39" s="23">
        <v>40</v>
      </c>
      <c r="B39" s="154"/>
      <c r="C39" s="154"/>
      <c r="D39" s="163"/>
      <c r="E39" s="25"/>
      <c r="F39" s="154"/>
      <c r="G39" s="29" t="b">
        <v>0</v>
      </c>
      <c r="H39" s="29"/>
      <c r="AM39" s="56" t="str">
        <f t="shared" si="0"/>
        <v/>
      </c>
    </row>
    <row r="40" spans="1:39" ht="20.100000000000001" customHeight="1">
      <c r="A40" s="23">
        <v>41</v>
      </c>
      <c r="B40" s="154"/>
      <c r="C40" s="154"/>
      <c r="D40" s="163"/>
      <c r="E40" s="25"/>
      <c r="F40" s="154"/>
      <c r="G40" s="29" t="b">
        <v>0</v>
      </c>
      <c r="H40" s="29"/>
      <c r="AM40" s="56" t="str">
        <f t="shared" si="0"/>
        <v/>
      </c>
    </row>
    <row r="41" spans="1:39" ht="20.100000000000001" customHeight="1">
      <c r="A41" s="23">
        <v>42</v>
      </c>
      <c r="B41" s="154"/>
      <c r="C41" s="154"/>
      <c r="D41" s="163"/>
      <c r="E41" s="25"/>
      <c r="F41" s="154"/>
      <c r="G41" s="29" t="b">
        <v>0</v>
      </c>
      <c r="H41" s="29"/>
      <c r="AM41" s="56" t="str">
        <f t="shared" si="0"/>
        <v/>
      </c>
    </row>
    <row r="42" spans="1:39" ht="20.100000000000001" customHeight="1">
      <c r="A42" s="23">
        <v>43</v>
      </c>
      <c r="B42" s="154"/>
      <c r="C42" s="154"/>
      <c r="D42" s="163"/>
      <c r="E42" s="25"/>
      <c r="F42" s="154"/>
      <c r="G42" s="29" t="b">
        <v>0</v>
      </c>
      <c r="H42" s="29"/>
      <c r="AM42" s="56" t="str">
        <f t="shared" si="0"/>
        <v/>
      </c>
    </row>
    <row r="43" spans="1:39" ht="20.100000000000001" customHeight="1">
      <c r="A43" s="23">
        <v>44</v>
      </c>
      <c r="B43" s="154"/>
      <c r="C43" s="154"/>
      <c r="D43" s="23" t="s">
        <v>272</v>
      </c>
      <c r="E43" s="50"/>
      <c r="F43" s="23" t="s">
        <v>273</v>
      </c>
      <c r="AM43" s="56" t="str">
        <f>IF(AND(G42=TRUE,E43=""),"その他にチェックが入っていますが空白になっています","")</f>
        <v/>
      </c>
    </row>
    <row r="44" spans="1:39" ht="20.100000000000001" customHeight="1">
      <c r="A44" s="23">
        <v>45</v>
      </c>
      <c r="B44" s="153" t="s">
        <v>274</v>
      </c>
      <c r="C44" s="154" t="s">
        <v>275</v>
      </c>
      <c r="D44" s="23" t="s">
        <v>276</v>
      </c>
      <c r="E44" s="50"/>
      <c r="F44" s="23" t="s">
        <v>247</v>
      </c>
      <c r="AM44" s="56" t="str">
        <f>IF(E44="","診断名を入力してください","")</f>
        <v>診断名を入力してください</v>
      </c>
    </row>
    <row r="45" spans="1:39" ht="20.100000000000001" customHeight="1">
      <c r="A45" s="23">
        <v>46</v>
      </c>
      <c r="B45" s="153"/>
      <c r="C45" s="154"/>
      <c r="D45" s="23" t="s">
        <v>277</v>
      </c>
      <c r="E45" s="45"/>
      <c r="F45" s="23" t="s">
        <v>278</v>
      </c>
      <c r="AM45" s="56" t="str">
        <f>IF(E45="","発症年月日を入力してください","")</f>
        <v>発症年月日を入力してください</v>
      </c>
    </row>
    <row r="46" spans="1:39" ht="20.100000000000001" customHeight="1">
      <c r="A46" s="23">
        <v>47</v>
      </c>
      <c r="B46" s="153"/>
      <c r="C46" s="154"/>
      <c r="D46" s="23" t="s">
        <v>279</v>
      </c>
      <c r="E46" s="50"/>
      <c r="F46" s="23" t="s">
        <v>247</v>
      </c>
      <c r="AM46" s="56"/>
    </row>
    <row r="47" spans="1:39" ht="20.100000000000001" customHeight="1">
      <c r="A47" s="23">
        <v>48</v>
      </c>
      <c r="B47" s="153"/>
      <c r="C47" s="154"/>
      <c r="D47" s="23" t="s">
        <v>277</v>
      </c>
      <c r="E47" s="45"/>
      <c r="F47" s="23" t="s">
        <v>278</v>
      </c>
      <c r="AM47" s="56"/>
    </row>
    <row r="48" spans="1:39" ht="20.100000000000001" customHeight="1">
      <c r="A48" s="23">
        <v>49</v>
      </c>
      <c r="B48" s="153"/>
      <c r="C48" s="154"/>
      <c r="D48" s="23" t="s">
        <v>280</v>
      </c>
      <c r="E48" s="50"/>
      <c r="F48" s="23" t="s">
        <v>247</v>
      </c>
      <c r="AM48" s="56"/>
    </row>
    <row r="49" spans="1:39" ht="20.100000000000001" customHeight="1">
      <c r="A49" s="23">
        <v>50</v>
      </c>
      <c r="B49" s="153"/>
      <c r="C49" s="154"/>
      <c r="D49" s="23" t="s">
        <v>277</v>
      </c>
      <c r="E49" s="45"/>
      <c r="F49" s="23" t="s">
        <v>278</v>
      </c>
      <c r="AM49" s="56"/>
    </row>
    <row r="50" spans="1:39" ht="20.100000000000001" customHeight="1">
      <c r="A50" s="23">
        <v>51</v>
      </c>
      <c r="B50" s="153"/>
      <c r="C50" s="153" t="s">
        <v>281</v>
      </c>
      <c r="D50" s="23" t="s">
        <v>282</v>
      </c>
      <c r="E50" s="49"/>
      <c r="F50" s="23" t="s">
        <v>252</v>
      </c>
      <c r="AM50" s="56" t="str">
        <f>IF(E50="","症状としての安定性を選択してください","")</f>
        <v>症状としての安定性を選択してください</v>
      </c>
    </row>
    <row r="51" spans="1:39" ht="80.099999999999994" customHeight="1">
      <c r="A51" s="23">
        <v>52</v>
      </c>
      <c r="B51" s="153"/>
      <c r="C51" s="153"/>
      <c r="D51" s="23" t="s">
        <v>283</v>
      </c>
      <c r="E51" s="50"/>
      <c r="F51" s="23" t="s">
        <v>284</v>
      </c>
      <c r="AM51" s="56" t="str">
        <f>IF(AND(E50="不安定",E51=""),"不安定が選択されていますが空白になっています","")</f>
        <v/>
      </c>
    </row>
    <row r="52" spans="1:39" ht="200.1" customHeight="1">
      <c r="A52" s="23">
        <v>53</v>
      </c>
      <c r="B52" s="153"/>
      <c r="C52" s="153" t="s">
        <v>285</v>
      </c>
      <c r="D52" s="153"/>
      <c r="E52" s="50"/>
      <c r="F52" s="23" t="s">
        <v>286</v>
      </c>
      <c r="AM52" s="56" t="str">
        <f>IF(E52="","生活機能低下の直接原因となっている傷病または特定疾病の経過及び投薬内容を含む治療内容を入力してください","")</f>
        <v>生活機能低下の直接原因となっている傷病または特定疾病の経過及び投薬内容を含む治療内容を入力してください</v>
      </c>
    </row>
    <row r="53" spans="1:39" ht="20.100000000000001" customHeight="1">
      <c r="A53" s="23">
        <v>54</v>
      </c>
      <c r="B53" s="153" t="s">
        <v>287</v>
      </c>
      <c r="C53" s="153"/>
      <c r="D53" s="153" t="s">
        <v>288</v>
      </c>
      <c r="E53" s="25"/>
      <c r="F53" s="146" t="s">
        <v>271</v>
      </c>
      <c r="G53" s="38" t="b">
        <v>0</v>
      </c>
      <c r="AM53" s="56"/>
    </row>
    <row r="54" spans="1:39" ht="20.100000000000001" customHeight="1">
      <c r="A54" s="23">
        <v>55</v>
      </c>
      <c r="B54" s="153"/>
      <c r="C54" s="153"/>
      <c r="D54" s="153"/>
      <c r="E54" s="25"/>
      <c r="F54" s="146"/>
      <c r="G54" s="38" t="b">
        <v>0</v>
      </c>
      <c r="AM54" s="56"/>
    </row>
    <row r="55" spans="1:39" ht="20.100000000000001" customHeight="1">
      <c r="A55" s="23">
        <v>56</v>
      </c>
      <c r="B55" s="153"/>
      <c r="C55" s="153"/>
      <c r="D55" s="153"/>
      <c r="E55" s="25"/>
      <c r="F55" s="146"/>
      <c r="G55" s="38" t="b">
        <v>0</v>
      </c>
      <c r="AM55" s="56"/>
    </row>
    <row r="56" spans="1:39" ht="20.100000000000001" customHeight="1">
      <c r="A56" s="23">
        <v>57</v>
      </c>
      <c r="B56" s="153"/>
      <c r="C56" s="153"/>
      <c r="D56" s="153"/>
      <c r="E56" s="25"/>
      <c r="F56" s="146"/>
      <c r="G56" s="38" t="b">
        <v>0</v>
      </c>
      <c r="AM56" s="56"/>
    </row>
    <row r="57" spans="1:39" ht="20.100000000000001" customHeight="1">
      <c r="A57" s="23">
        <v>58</v>
      </c>
      <c r="B57" s="153"/>
      <c r="C57" s="153"/>
      <c r="D57" s="153"/>
      <c r="E57" s="25"/>
      <c r="F57" s="146"/>
      <c r="G57" s="38" t="b">
        <v>0</v>
      </c>
      <c r="AM57" s="56"/>
    </row>
    <row r="58" spans="1:39" ht="20.100000000000001" customHeight="1">
      <c r="A58" s="23">
        <v>59</v>
      </c>
      <c r="B58" s="153"/>
      <c r="C58" s="153"/>
      <c r="D58" s="153"/>
      <c r="E58" s="25"/>
      <c r="F58" s="146"/>
      <c r="G58" s="38" t="b">
        <v>0</v>
      </c>
      <c r="AM58" s="56"/>
    </row>
    <row r="59" spans="1:39" ht="20.100000000000001" customHeight="1">
      <c r="A59" s="23">
        <v>60</v>
      </c>
      <c r="B59" s="153"/>
      <c r="C59" s="153"/>
      <c r="D59" s="153"/>
      <c r="E59" s="25"/>
      <c r="F59" s="146"/>
      <c r="G59" s="38" t="b">
        <v>0</v>
      </c>
      <c r="AM59" s="56"/>
    </row>
    <row r="60" spans="1:39" ht="20.100000000000001" customHeight="1">
      <c r="A60" s="23">
        <v>61</v>
      </c>
      <c r="B60" s="153"/>
      <c r="C60" s="153"/>
      <c r="D60" s="153"/>
      <c r="E60" s="25"/>
      <c r="F60" s="146"/>
      <c r="G60" s="38" t="b">
        <v>0</v>
      </c>
      <c r="AM60" s="56"/>
    </row>
    <row r="61" spans="1:39" ht="20.100000000000001" customHeight="1">
      <c r="A61" s="23">
        <v>62</v>
      </c>
      <c r="B61" s="153"/>
      <c r="C61" s="153"/>
      <c r="D61" s="153"/>
      <c r="E61" s="25"/>
      <c r="F61" s="146"/>
      <c r="G61" s="38" t="b">
        <v>0</v>
      </c>
      <c r="AM61" s="56"/>
    </row>
    <row r="62" spans="1:39" ht="20.100000000000001" customHeight="1">
      <c r="A62" s="23">
        <v>63</v>
      </c>
      <c r="B62" s="153"/>
      <c r="C62" s="153"/>
      <c r="D62" s="153" t="s">
        <v>289</v>
      </c>
      <c r="E62" s="25"/>
      <c r="F62" s="146"/>
      <c r="G62" s="38" t="b">
        <v>0</v>
      </c>
      <c r="AM62" s="56"/>
    </row>
    <row r="63" spans="1:39" ht="20.100000000000001" customHeight="1">
      <c r="A63" s="23">
        <v>64</v>
      </c>
      <c r="B63" s="153"/>
      <c r="C63" s="153"/>
      <c r="D63" s="153"/>
      <c r="E63" s="25"/>
      <c r="F63" s="146"/>
      <c r="G63" s="38" t="b">
        <v>0</v>
      </c>
      <c r="AM63" s="56"/>
    </row>
    <row r="64" spans="1:39" ht="20.100000000000001" customHeight="1">
      <c r="A64" s="23">
        <v>65</v>
      </c>
      <c r="B64" s="153"/>
      <c r="C64" s="153"/>
      <c r="D64" s="31" t="s">
        <v>290</v>
      </c>
      <c r="E64" s="25"/>
      <c r="F64" s="146"/>
      <c r="G64" s="38" t="b">
        <v>0</v>
      </c>
      <c r="AM64" s="56"/>
    </row>
    <row r="65" spans="1:39" ht="20.100000000000001" customHeight="1">
      <c r="A65" s="23">
        <v>66</v>
      </c>
      <c r="B65" s="155" t="s">
        <v>291</v>
      </c>
      <c r="C65" s="156" t="s">
        <v>292</v>
      </c>
      <c r="D65" s="34" t="s">
        <v>293</v>
      </c>
      <c r="E65" s="49"/>
      <c r="F65" s="23" t="s">
        <v>252</v>
      </c>
      <c r="AM65" s="56" t="str">
        <f>IF(E65="","障害高齢者の日常生活自立度が選択されていません","")</f>
        <v>障害高齢者の日常生活自立度が選択されていません</v>
      </c>
    </row>
    <row r="66" spans="1:39" ht="20.100000000000001" customHeight="1">
      <c r="A66" s="23">
        <v>67</v>
      </c>
      <c r="B66" s="155"/>
      <c r="C66" s="156"/>
      <c r="D66" s="34" t="s">
        <v>444</v>
      </c>
      <c r="E66" s="49"/>
      <c r="F66" s="23" t="s">
        <v>252</v>
      </c>
      <c r="AM66" s="56" t="str">
        <f>IF(E66="","認知症高齢者の日常生活自立度が選択されていません","")</f>
        <v>認知症高齢者の日常生活自立度が選択されていません</v>
      </c>
    </row>
    <row r="67" spans="1:39" ht="20.100000000000001" customHeight="1">
      <c r="A67" s="23">
        <v>68</v>
      </c>
      <c r="B67" s="155"/>
      <c r="C67" s="157" t="s">
        <v>294</v>
      </c>
      <c r="D67" s="27" t="s">
        <v>295</v>
      </c>
      <c r="E67" s="49"/>
      <c r="F67" s="23" t="s">
        <v>252</v>
      </c>
      <c r="AM67" s="56" t="str">
        <f>IF(E67="","短期記憶が選択されていません","")</f>
        <v>短期記憶が選択されていません</v>
      </c>
    </row>
    <row r="68" spans="1:39" ht="20.100000000000001" customHeight="1">
      <c r="A68" s="23">
        <v>69</v>
      </c>
      <c r="B68" s="155"/>
      <c r="C68" s="157"/>
      <c r="D68" s="27" t="s">
        <v>296</v>
      </c>
      <c r="E68" s="49"/>
      <c r="F68" s="23" t="s">
        <v>252</v>
      </c>
      <c r="AM68" s="56" t="str">
        <f>IF(E68="","認知能力が選択されていません","")</f>
        <v>認知能力が選択されていません</v>
      </c>
    </row>
    <row r="69" spans="1:39" ht="20.100000000000001" customHeight="1">
      <c r="A69" s="23">
        <v>70</v>
      </c>
      <c r="B69" s="155"/>
      <c r="C69" s="157"/>
      <c r="D69" s="27" t="s">
        <v>297</v>
      </c>
      <c r="E69" s="49"/>
      <c r="F69" s="23" t="s">
        <v>252</v>
      </c>
      <c r="AM69" s="56" t="str">
        <f>IF(E69="","伝達能力が選択されていません","")</f>
        <v>伝達能力が選択されていません</v>
      </c>
    </row>
    <row r="70" spans="1:39" ht="20.100000000000001" customHeight="1">
      <c r="A70" s="23">
        <v>71</v>
      </c>
      <c r="B70" s="155"/>
      <c r="C70" s="157" t="s">
        <v>298</v>
      </c>
      <c r="D70" s="157"/>
      <c r="E70" s="49"/>
      <c r="F70" s="23" t="s">
        <v>252</v>
      </c>
      <c r="AM70" s="56" t="str">
        <f>IF(E70="","認知症の周辺症状が選択されていません",IF(AND(E70="有",AND(G71=FALSE,G72=FALSE,G73=FALSE,G74=FALSE,G75=FALSE,G76=FALSE,G77=FALSE,G78=FALSE,G79=FALSE,G80=FALSE,G81=FALSE,G82=FALSE)),"有が選択されていますがチェックがありません",IF(AND(E70="無",OR(G71=TRUE,G72=TRUE,G73=TRUE,G74=TRUE,G75=TRUE,G76=TRUE,G77=TRUE,G78=TRUE,G79=TRUE,G80=TRUE,G81=TRUE,G82=TRUE)),"無が選択されていますがチェックがあります","")))</f>
        <v>認知症の周辺症状が選択されていません</v>
      </c>
    </row>
    <row r="71" spans="1:39" ht="20.100000000000001" customHeight="1">
      <c r="A71" s="23">
        <v>72</v>
      </c>
      <c r="B71" s="155"/>
      <c r="C71" s="157"/>
      <c r="D71" s="157"/>
      <c r="E71" s="25"/>
      <c r="F71" s="23" t="s">
        <v>271</v>
      </c>
      <c r="G71" s="38" t="b">
        <v>0</v>
      </c>
      <c r="AM71" s="56"/>
    </row>
    <row r="72" spans="1:39" ht="20.100000000000001" customHeight="1">
      <c r="A72" s="23">
        <v>73</v>
      </c>
      <c r="B72" s="155"/>
      <c r="C72" s="157"/>
      <c r="D72" s="157"/>
      <c r="E72" s="25"/>
      <c r="F72" s="23"/>
      <c r="G72" s="38" t="b">
        <v>0</v>
      </c>
      <c r="AM72" s="56"/>
    </row>
    <row r="73" spans="1:39" ht="20.100000000000001" customHeight="1">
      <c r="A73" s="23">
        <v>74</v>
      </c>
      <c r="B73" s="155"/>
      <c r="C73" s="157"/>
      <c r="D73" s="157"/>
      <c r="E73" s="25"/>
      <c r="F73" s="23"/>
      <c r="G73" s="38" t="b">
        <v>0</v>
      </c>
      <c r="AM73" s="56"/>
    </row>
    <row r="74" spans="1:39" ht="20.100000000000001" customHeight="1">
      <c r="A74" s="23">
        <v>75</v>
      </c>
      <c r="B74" s="155"/>
      <c r="C74" s="157"/>
      <c r="D74" s="157"/>
      <c r="E74" s="25"/>
      <c r="F74" s="23"/>
      <c r="G74" s="38" t="b">
        <v>0</v>
      </c>
      <c r="AM74" s="56"/>
    </row>
    <row r="75" spans="1:39" ht="20.100000000000001" customHeight="1">
      <c r="A75" s="23">
        <v>76</v>
      </c>
      <c r="B75" s="155"/>
      <c r="C75" s="157"/>
      <c r="D75" s="157"/>
      <c r="E75" s="25"/>
      <c r="F75" s="23"/>
      <c r="G75" s="38" t="b">
        <v>0</v>
      </c>
      <c r="AM75" s="56"/>
    </row>
    <row r="76" spans="1:39" ht="20.100000000000001" customHeight="1">
      <c r="A76" s="23">
        <v>77</v>
      </c>
      <c r="B76" s="155"/>
      <c r="C76" s="157"/>
      <c r="D76" s="157"/>
      <c r="E76" s="25"/>
      <c r="F76" s="23"/>
      <c r="G76" s="38" t="b">
        <v>0</v>
      </c>
      <c r="AM76" s="56"/>
    </row>
    <row r="77" spans="1:39" ht="20.100000000000001" customHeight="1">
      <c r="A77" s="23">
        <v>78</v>
      </c>
      <c r="B77" s="155"/>
      <c r="C77" s="157"/>
      <c r="D77" s="157"/>
      <c r="E77" s="25"/>
      <c r="F77" s="23"/>
      <c r="G77" s="38" t="b">
        <v>0</v>
      </c>
      <c r="AM77" s="56"/>
    </row>
    <row r="78" spans="1:39" ht="20.100000000000001" customHeight="1">
      <c r="A78" s="23">
        <v>79</v>
      </c>
      <c r="B78" s="155"/>
      <c r="C78" s="157"/>
      <c r="D78" s="157"/>
      <c r="E78" s="25"/>
      <c r="F78" s="23"/>
      <c r="G78" s="38" t="b">
        <v>0</v>
      </c>
      <c r="AM78" s="56"/>
    </row>
    <row r="79" spans="1:39" ht="20.100000000000001" customHeight="1">
      <c r="A79" s="23">
        <v>80</v>
      </c>
      <c r="B79" s="155"/>
      <c r="C79" s="157"/>
      <c r="D79" s="157"/>
      <c r="E79" s="25"/>
      <c r="F79" s="23"/>
      <c r="G79" s="38" t="b">
        <v>0</v>
      </c>
      <c r="AM79" s="56"/>
    </row>
    <row r="80" spans="1:39" ht="20.100000000000001" customHeight="1">
      <c r="A80" s="23">
        <v>81</v>
      </c>
      <c r="B80" s="155"/>
      <c r="C80" s="157"/>
      <c r="D80" s="157"/>
      <c r="E80" s="25"/>
      <c r="F80" s="23"/>
      <c r="G80" s="38" t="b">
        <v>0</v>
      </c>
      <c r="AM80" s="56"/>
    </row>
    <row r="81" spans="1:39" ht="20.100000000000001" customHeight="1">
      <c r="A81" s="23">
        <v>82</v>
      </c>
      <c r="B81" s="155"/>
      <c r="C81" s="157"/>
      <c r="D81" s="157"/>
      <c r="E81" s="25"/>
      <c r="F81" s="23"/>
      <c r="G81" s="38" t="b">
        <v>0</v>
      </c>
      <c r="AM81" s="56"/>
    </row>
    <row r="82" spans="1:39" ht="20.100000000000001" customHeight="1">
      <c r="A82" s="23">
        <v>83</v>
      </c>
      <c r="B82" s="155"/>
      <c r="C82" s="157"/>
      <c r="D82" s="157"/>
      <c r="E82" s="25"/>
      <c r="F82" s="23"/>
      <c r="G82" s="38" t="b">
        <v>0</v>
      </c>
      <c r="AM82" s="56"/>
    </row>
    <row r="83" spans="1:39" ht="20.100000000000001" customHeight="1">
      <c r="A83" s="23">
        <v>84</v>
      </c>
      <c r="B83" s="155"/>
      <c r="C83" s="157"/>
      <c r="D83" s="157"/>
      <c r="E83" s="50"/>
      <c r="F83" s="23" t="s">
        <v>247</v>
      </c>
      <c r="AM83" s="56" t="str">
        <f>IF(AND(G82=TRUE,E83=""),"その他にチェックが入っていますが入力がありません","")</f>
        <v/>
      </c>
    </row>
    <row r="84" spans="1:39" ht="20.100000000000001" customHeight="1">
      <c r="A84" s="23">
        <v>85</v>
      </c>
      <c r="B84" s="155"/>
      <c r="C84" s="153" t="s">
        <v>299</v>
      </c>
      <c r="D84" s="23" t="s">
        <v>300</v>
      </c>
      <c r="E84" s="49"/>
      <c r="F84" s="23" t="s">
        <v>252</v>
      </c>
      <c r="AM84" s="56" t="str">
        <f>IF(E84="","その他の精神・神経症状の有無が選択されていません","")</f>
        <v>その他の精神・神経症状の有無が選択されていません</v>
      </c>
    </row>
    <row r="85" spans="1:39" ht="20.100000000000001" customHeight="1">
      <c r="A85" s="23">
        <v>86</v>
      </c>
      <c r="B85" s="155"/>
      <c r="C85" s="153"/>
      <c r="D85" s="26" t="s">
        <v>301</v>
      </c>
      <c r="E85" s="50"/>
      <c r="F85" s="23" t="s">
        <v>247</v>
      </c>
      <c r="AM85" s="56" t="str">
        <f>IF(AND(E84="有",E85=""),"その他の精神・神経症状に有が選択されていますが症状名の入力がありません","")</f>
        <v/>
      </c>
    </row>
    <row r="86" spans="1:39" ht="20.100000000000001" customHeight="1">
      <c r="A86" s="23">
        <v>87</v>
      </c>
      <c r="B86" s="155"/>
      <c r="C86" s="153"/>
      <c r="D86" s="23" t="s">
        <v>302</v>
      </c>
      <c r="E86" s="49"/>
      <c r="F86" s="23" t="s">
        <v>252</v>
      </c>
      <c r="AM86" s="56" t="str">
        <f>IF(AND(E84="有",E86=""),"その他の精神・神経症状に有が選択されていますが専門医受診の有無が選択されていません","")</f>
        <v/>
      </c>
    </row>
    <row r="87" spans="1:39" ht="20.100000000000001" customHeight="1">
      <c r="A87" s="23">
        <v>88</v>
      </c>
      <c r="B87" s="155"/>
      <c r="C87" s="153"/>
      <c r="D87" s="23" t="s">
        <v>270</v>
      </c>
      <c r="E87" s="50"/>
      <c r="F87" s="23" t="s">
        <v>247</v>
      </c>
      <c r="AM87" s="56" t="str">
        <f>IF(AND(E86="有",E87=""),"専門医受診の有無が有になっていますが入力がありません","")</f>
        <v/>
      </c>
    </row>
    <row r="88" spans="1:39" ht="20.100000000000001" customHeight="1">
      <c r="A88" s="23">
        <v>89</v>
      </c>
      <c r="B88" s="155"/>
      <c r="C88" s="154" t="s">
        <v>303</v>
      </c>
      <c r="D88" s="23" t="s">
        <v>304</v>
      </c>
      <c r="E88" s="49"/>
      <c r="F88" s="23" t="s">
        <v>252</v>
      </c>
      <c r="G88" s="28"/>
      <c r="H88" s="29"/>
      <c r="AM88" s="56" t="str">
        <f>IF(E88="","利き腕が選択されていません","")</f>
        <v>利き腕が選択されていません</v>
      </c>
    </row>
    <row r="89" spans="1:39" ht="20.100000000000001" customHeight="1">
      <c r="A89" s="23">
        <v>90</v>
      </c>
      <c r="B89" s="155"/>
      <c r="C89" s="154"/>
      <c r="D89" s="23" t="s">
        <v>305</v>
      </c>
      <c r="E89" s="52"/>
      <c r="F89" s="23"/>
      <c r="AM89" s="56" t="str">
        <f>IF(E89="","身長を入力してください","")</f>
        <v>身長を入力してください</v>
      </c>
    </row>
    <row r="90" spans="1:39" ht="20.100000000000001" customHeight="1">
      <c r="A90" s="23">
        <v>91</v>
      </c>
      <c r="B90" s="155"/>
      <c r="C90" s="154"/>
      <c r="D90" s="23" t="s">
        <v>306</v>
      </c>
      <c r="E90" s="53"/>
      <c r="F90" s="23"/>
      <c r="AM90" s="56" t="str">
        <f>IF(E90="","体重を入力してください","")</f>
        <v>体重を入力してください</v>
      </c>
    </row>
    <row r="91" spans="1:39" ht="20.100000000000001" customHeight="1">
      <c r="A91" s="23">
        <v>92</v>
      </c>
      <c r="B91" s="155"/>
      <c r="C91" s="154"/>
      <c r="D91" s="23" t="s">
        <v>307</v>
      </c>
      <c r="E91" s="49"/>
      <c r="F91" s="23" t="s">
        <v>252</v>
      </c>
      <c r="AM91" s="56" t="str">
        <f>IF(E91="","体重の変化を選択してください","")</f>
        <v>体重の変化を選択してください</v>
      </c>
    </row>
    <row r="92" spans="1:39" ht="20.100000000000001" customHeight="1">
      <c r="A92" s="23">
        <v>93</v>
      </c>
      <c r="B92" s="155"/>
      <c r="C92" s="154" t="s">
        <v>308</v>
      </c>
      <c r="D92" s="23" t="s">
        <v>308</v>
      </c>
      <c r="E92" s="50"/>
      <c r="F92" s="23"/>
      <c r="AM92" s="56" t="str">
        <f>IF(E92="","四肢欠損を選択してください","")</f>
        <v>四肢欠損を選択してください</v>
      </c>
    </row>
    <row r="93" spans="1:39" ht="20.100000000000001" customHeight="1">
      <c r="A93" s="23">
        <v>94</v>
      </c>
      <c r="B93" s="155"/>
      <c r="C93" s="154"/>
      <c r="D93" s="23" t="s">
        <v>309</v>
      </c>
      <c r="E93" s="50"/>
      <c r="F93" s="23" t="s">
        <v>247</v>
      </c>
      <c r="AM93" s="56" t="str">
        <f>IF(AND(E92="有",E93=""),"四肢欠損に有が選択されていますが部位の入力がありません","")</f>
        <v/>
      </c>
    </row>
    <row r="94" spans="1:39" ht="20.100000000000001" customHeight="1">
      <c r="A94" s="23">
        <v>95</v>
      </c>
      <c r="B94" s="155"/>
      <c r="C94" s="154" t="s">
        <v>310</v>
      </c>
      <c r="D94" s="23" t="s">
        <v>311</v>
      </c>
      <c r="E94" s="49"/>
      <c r="F94" s="23" t="s">
        <v>252</v>
      </c>
      <c r="AM94" s="56" t="str">
        <f>IF(E94="","右上肢の麻痺の状態を選択してください","")</f>
        <v>右上肢の麻痺の状態を選択してください</v>
      </c>
    </row>
    <row r="95" spans="1:39" ht="20.100000000000001" customHeight="1">
      <c r="A95" s="23">
        <v>96</v>
      </c>
      <c r="B95" s="155"/>
      <c r="C95" s="154"/>
      <c r="D95" s="23" t="s">
        <v>312</v>
      </c>
      <c r="E95" s="49"/>
      <c r="F95" s="23" t="s">
        <v>252</v>
      </c>
      <c r="AM95" s="56" t="str">
        <f>IF(E95="","左上肢の麻痺の状態を選択してください","")</f>
        <v>左上肢の麻痺の状態を選択してください</v>
      </c>
    </row>
    <row r="96" spans="1:39" ht="20.100000000000001" customHeight="1">
      <c r="A96" s="23">
        <v>97</v>
      </c>
      <c r="B96" s="155"/>
      <c r="C96" s="154"/>
      <c r="D96" s="23" t="s">
        <v>313</v>
      </c>
      <c r="E96" s="49"/>
      <c r="F96" s="23" t="s">
        <v>252</v>
      </c>
      <c r="AM96" s="56" t="str">
        <f>IF(E96="","右下肢の麻痺の状態を選択してください","")</f>
        <v>右下肢の麻痺の状態を選択してください</v>
      </c>
    </row>
    <row r="97" spans="1:39" ht="20.100000000000001" customHeight="1">
      <c r="A97" s="23">
        <v>98</v>
      </c>
      <c r="B97" s="155"/>
      <c r="C97" s="154"/>
      <c r="D97" s="23" t="s">
        <v>314</v>
      </c>
      <c r="E97" s="49"/>
      <c r="F97" s="23" t="s">
        <v>252</v>
      </c>
      <c r="AM97" s="56" t="str">
        <f>IF(E97="","左下肢の麻痺の状態を選択してください","")</f>
        <v>左下肢の麻痺の状態を選択してください</v>
      </c>
    </row>
    <row r="98" spans="1:39" ht="20.100000000000001" customHeight="1">
      <c r="A98" s="23">
        <v>99</v>
      </c>
      <c r="B98" s="155"/>
      <c r="C98" s="154"/>
      <c r="D98" s="23" t="s">
        <v>315</v>
      </c>
      <c r="E98" s="49"/>
      <c r="F98" s="23" t="s">
        <v>252</v>
      </c>
      <c r="AM98" s="56" t="str">
        <f>IF(E98="","その他の麻痺の状態を選択してください","")</f>
        <v>その他の麻痺の状態を選択してください</v>
      </c>
    </row>
    <row r="99" spans="1:39" ht="20.100000000000001" customHeight="1">
      <c r="A99" s="23">
        <v>100</v>
      </c>
      <c r="B99" s="155"/>
      <c r="C99" s="154"/>
      <c r="D99" s="23" t="s">
        <v>316</v>
      </c>
      <c r="E99" s="50"/>
      <c r="F99" s="23" t="s">
        <v>247</v>
      </c>
      <c r="AM99" s="56" t="str">
        <f>IF(E98="","",IF(AND(NOT(E98="無"),E99=""),"その他の麻痺に"&amp;E98&amp;"が選択されていますが部位の入力がありません",""))</f>
        <v/>
      </c>
    </row>
    <row r="100" spans="1:39" ht="20.100000000000001" customHeight="1">
      <c r="A100" s="23">
        <v>101</v>
      </c>
      <c r="B100" s="155"/>
      <c r="C100" s="154" t="s">
        <v>317</v>
      </c>
      <c r="D100" s="23" t="s">
        <v>317</v>
      </c>
      <c r="E100" s="49"/>
      <c r="F100" s="23" t="s">
        <v>252</v>
      </c>
      <c r="AM100" s="56" t="str">
        <f>IF(E100="","筋力の低下を選択してください","")</f>
        <v>筋力の低下を選択してください</v>
      </c>
    </row>
    <row r="101" spans="1:39" ht="20.100000000000001" customHeight="1">
      <c r="A101" s="23">
        <v>102</v>
      </c>
      <c r="B101" s="155"/>
      <c r="C101" s="154"/>
      <c r="D101" s="23" t="s">
        <v>309</v>
      </c>
      <c r="E101" s="50"/>
      <c r="F101" s="23" t="s">
        <v>318</v>
      </c>
      <c r="AM101" s="56" t="str">
        <f>IF(E100="","",IF(AND(NOT(E100="なし"),E101=""),"筋力の低下に"&amp;E98&amp;"が選択されていますが部位の入力がありません",""))</f>
        <v/>
      </c>
    </row>
    <row r="102" spans="1:39" ht="20.100000000000001" customHeight="1">
      <c r="A102" s="23">
        <v>103</v>
      </c>
      <c r="B102" s="155"/>
      <c r="C102" s="154" t="s">
        <v>319</v>
      </c>
      <c r="D102" s="23" t="s">
        <v>319</v>
      </c>
      <c r="E102" s="49"/>
      <c r="F102" s="23" t="s">
        <v>252</v>
      </c>
      <c r="AM102" s="56" t="str">
        <f>IF(E102="","関節の拘縮を選択してください","")</f>
        <v>関節の拘縮を選択してください</v>
      </c>
    </row>
    <row r="103" spans="1:39" ht="20.100000000000001" customHeight="1">
      <c r="A103" s="23">
        <v>104</v>
      </c>
      <c r="B103" s="155"/>
      <c r="C103" s="154"/>
      <c r="D103" s="23" t="s">
        <v>309</v>
      </c>
      <c r="E103" s="50"/>
      <c r="F103" s="23" t="s">
        <v>318</v>
      </c>
      <c r="AM103" s="56" t="str">
        <f>IF(E102="","",IF(AND(NOT(E102="なし"),E103=""),"関節の拘縮に"&amp;E100&amp;"が選択されていますが部位の入力がありません",""))</f>
        <v/>
      </c>
    </row>
    <row r="104" spans="1:39" ht="20.100000000000001" customHeight="1">
      <c r="A104" s="23">
        <v>105</v>
      </c>
      <c r="B104" s="155"/>
      <c r="C104" s="154" t="s">
        <v>320</v>
      </c>
      <c r="D104" s="23" t="s">
        <v>320</v>
      </c>
      <c r="E104" s="49"/>
      <c r="F104" s="23" t="s">
        <v>252</v>
      </c>
      <c r="AM104" s="56" t="str">
        <f>IF(E104="","関節の痛みを選択してください","")</f>
        <v>関節の痛みを選択してください</v>
      </c>
    </row>
    <row r="105" spans="1:39" ht="20.100000000000001" customHeight="1">
      <c r="A105" s="23">
        <v>106</v>
      </c>
      <c r="B105" s="155"/>
      <c r="C105" s="154"/>
      <c r="D105" s="23" t="s">
        <v>309</v>
      </c>
      <c r="E105" s="50"/>
      <c r="F105" s="23" t="s">
        <v>318</v>
      </c>
      <c r="AM105" s="56" t="str">
        <f>IF(E104="","",IF(AND(NOT(E104="なし"),E105=""),"関節の痛みに"&amp;E102&amp;"が選択されていますが部位の入力がありません",""))</f>
        <v/>
      </c>
    </row>
    <row r="106" spans="1:39" ht="20.100000000000001" customHeight="1">
      <c r="A106" s="23">
        <v>107</v>
      </c>
      <c r="B106" s="155"/>
      <c r="C106" s="153" t="s">
        <v>321</v>
      </c>
      <c r="D106" s="23" t="s">
        <v>322</v>
      </c>
      <c r="E106" s="49"/>
      <c r="F106" s="23" t="s">
        <v>252</v>
      </c>
      <c r="AM106" s="56" t="str">
        <f>IF(E106="","上肢の失調・不随意運動を選択してください","")</f>
        <v>上肢の失調・不随意運動を選択してください</v>
      </c>
    </row>
    <row r="107" spans="1:39" ht="20.100000000000001" customHeight="1">
      <c r="A107" s="23">
        <v>108</v>
      </c>
      <c r="B107" s="155"/>
      <c r="C107" s="153"/>
      <c r="D107" s="23" t="s">
        <v>323</v>
      </c>
      <c r="E107" s="49"/>
      <c r="F107" s="23" t="s">
        <v>252</v>
      </c>
      <c r="AM107" s="56" t="str">
        <f>IF(E107="","下肢の失調・不随意運動を選択してください","")</f>
        <v>下肢の失調・不随意運動を選択してください</v>
      </c>
    </row>
    <row r="108" spans="1:39" ht="20.100000000000001" customHeight="1">
      <c r="A108" s="23">
        <v>109</v>
      </c>
      <c r="B108" s="155"/>
      <c r="C108" s="153"/>
      <c r="D108" s="23" t="s">
        <v>324</v>
      </c>
      <c r="E108" s="49"/>
      <c r="F108" s="23" t="s">
        <v>252</v>
      </c>
      <c r="AM108" s="56" t="str">
        <f>IF(E108="","体幹の失調・不随意運動を選択してください","")</f>
        <v>体幹の失調・不随意運動を選択してください</v>
      </c>
    </row>
    <row r="109" spans="1:39" ht="20.100000000000001" customHeight="1">
      <c r="A109" s="23">
        <v>110</v>
      </c>
      <c r="B109" s="155"/>
      <c r="C109" s="154" t="s">
        <v>325</v>
      </c>
      <c r="D109" s="23" t="s">
        <v>325</v>
      </c>
      <c r="E109" s="49"/>
      <c r="F109" s="23" t="s">
        <v>252</v>
      </c>
      <c r="AM109" s="56" t="str">
        <f>IF(E109="","じょくそうの状態を選択してください","")</f>
        <v>じょくそうの状態を選択してください</v>
      </c>
    </row>
    <row r="110" spans="1:39" ht="20.100000000000001" customHeight="1">
      <c r="A110" s="23">
        <v>111</v>
      </c>
      <c r="B110" s="155"/>
      <c r="C110" s="154"/>
      <c r="D110" s="23" t="s">
        <v>309</v>
      </c>
      <c r="E110" s="50"/>
      <c r="F110" s="23" t="s">
        <v>318</v>
      </c>
      <c r="AM110" s="56" t="str">
        <f>IF(E109="","",IF(AND(NOT(E109="なし"),E110=""),"じょくそうに"&amp;E109&amp;"が選択されていますが部位の入力がありません",""))</f>
        <v/>
      </c>
    </row>
    <row r="111" spans="1:39" ht="20.100000000000001" customHeight="1">
      <c r="A111" s="23">
        <v>112</v>
      </c>
      <c r="B111" s="155"/>
      <c r="C111" s="154" t="s">
        <v>326</v>
      </c>
      <c r="D111" s="23" t="s">
        <v>326</v>
      </c>
      <c r="E111" s="49"/>
      <c r="F111" s="23" t="s">
        <v>252</v>
      </c>
      <c r="AM111" s="56" t="str">
        <f>IF(E111="","その他皮膚疾患の状態を選択してください","")</f>
        <v>その他皮膚疾患の状態を選択してください</v>
      </c>
    </row>
    <row r="112" spans="1:39" ht="20.100000000000001" customHeight="1">
      <c r="A112" s="23">
        <v>113</v>
      </c>
      <c r="B112" s="155"/>
      <c r="C112" s="154"/>
      <c r="D112" s="23" t="s">
        <v>309</v>
      </c>
      <c r="E112" s="50"/>
      <c r="F112" s="23" t="s">
        <v>318</v>
      </c>
      <c r="AM112" s="56" t="str">
        <f>IF(E111="","",IF(AND(NOT(E111="なし"),E112=""),"その他皮膚疾患に"&amp;E111&amp;"が選択されていますが部位の入力がありません",""))</f>
        <v/>
      </c>
    </row>
    <row r="113" spans="1:39" ht="20.100000000000001" customHeight="1">
      <c r="A113" s="23">
        <v>114</v>
      </c>
      <c r="B113" s="153" t="s">
        <v>327</v>
      </c>
      <c r="C113" s="154" t="s">
        <v>328</v>
      </c>
      <c r="D113" s="23" t="s">
        <v>329</v>
      </c>
      <c r="E113" s="49"/>
      <c r="F113" s="23" t="s">
        <v>252</v>
      </c>
      <c r="AM113" s="56" t="str">
        <f>IF(E113="","屋外歩行を選択してください","")</f>
        <v>屋外歩行を選択してください</v>
      </c>
    </row>
    <row r="114" spans="1:39" ht="20.100000000000001" customHeight="1">
      <c r="A114" s="23">
        <v>115</v>
      </c>
      <c r="B114" s="153"/>
      <c r="C114" s="154"/>
      <c r="D114" s="23" t="s">
        <v>330</v>
      </c>
      <c r="E114" s="49"/>
      <c r="F114" s="23" t="s">
        <v>252</v>
      </c>
      <c r="AM114" s="56" t="str">
        <f>IF(E114="","車椅子の使用を選択してください","")</f>
        <v>車椅子の使用を選択してください</v>
      </c>
    </row>
    <row r="115" spans="1:39" ht="20.100000000000001" customHeight="1">
      <c r="A115" s="23">
        <v>116</v>
      </c>
      <c r="B115" s="153"/>
      <c r="C115" s="154"/>
      <c r="D115" s="153" t="s">
        <v>331</v>
      </c>
      <c r="E115" s="25"/>
      <c r="F115" s="158" t="s">
        <v>332</v>
      </c>
      <c r="G115" s="38" t="b">
        <v>0</v>
      </c>
      <c r="AM115" s="56"/>
    </row>
    <row r="116" spans="1:39" ht="20.100000000000001" customHeight="1">
      <c r="A116" s="23">
        <v>117</v>
      </c>
      <c r="B116" s="153"/>
      <c r="C116" s="154"/>
      <c r="D116" s="154"/>
      <c r="E116" s="25"/>
      <c r="F116" s="159"/>
      <c r="G116" s="38" t="b">
        <v>0</v>
      </c>
      <c r="AM116" s="56"/>
    </row>
    <row r="117" spans="1:39" ht="20.100000000000001" customHeight="1">
      <c r="A117" s="23">
        <v>118</v>
      </c>
      <c r="B117" s="153"/>
      <c r="C117" s="154"/>
      <c r="D117" s="154"/>
      <c r="E117" s="25"/>
      <c r="F117" s="160"/>
      <c r="G117" s="38" t="b">
        <v>0</v>
      </c>
      <c r="AM117" s="56"/>
    </row>
    <row r="118" spans="1:39" ht="20.100000000000001" customHeight="1">
      <c r="A118" s="23">
        <v>119</v>
      </c>
      <c r="B118" s="153"/>
      <c r="C118" s="154" t="s">
        <v>333</v>
      </c>
      <c r="D118" s="23" t="s">
        <v>334</v>
      </c>
      <c r="E118" s="49"/>
      <c r="F118" s="23" t="s">
        <v>252</v>
      </c>
      <c r="AM118" s="56" t="str">
        <f>IF(E118="","食事行為を選択してください","")</f>
        <v>食事行為を選択してください</v>
      </c>
    </row>
    <row r="119" spans="1:39" ht="20.100000000000001" customHeight="1">
      <c r="A119" s="23">
        <v>120</v>
      </c>
      <c r="B119" s="153"/>
      <c r="C119" s="154"/>
      <c r="D119" s="23" t="s">
        <v>335</v>
      </c>
      <c r="E119" s="49"/>
      <c r="F119" s="23" t="s">
        <v>252</v>
      </c>
      <c r="AM119" s="56" t="str">
        <f>IF(E119="","現在の栄養状態を選択してください","")</f>
        <v>現在の栄養状態を選択してください</v>
      </c>
    </row>
    <row r="120" spans="1:39" ht="20.100000000000001" customHeight="1">
      <c r="A120" s="23">
        <v>121</v>
      </c>
      <c r="B120" s="153"/>
      <c r="C120" s="154"/>
      <c r="D120" s="23" t="s">
        <v>336</v>
      </c>
      <c r="E120" s="50"/>
      <c r="F120" s="23" t="s">
        <v>337</v>
      </c>
      <c r="AM120" s="56"/>
    </row>
    <row r="121" spans="1:39" ht="20.100000000000001" customHeight="1">
      <c r="A121" s="23">
        <v>122</v>
      </c>
      <c r="B121" s="153"/>
      <c r="C121" s="153" t="s">
        <v>338</v>
      </c>
      <c r="D121" s="153" t="s">
        <v>339</v>
      </c>
      <c r="E121" s="30"/>
      <c r="F121" s="158" t="s">
        <v>271</v>
      </c>
      <c r="G121" s="38" t="b">
        <v>0</v>
      </c>
      <c r="AM121" s="56"/>
    </row>
    <row r="122" spans="1:39" ht="20.100000000000001" customHeight="1">
      <c r="A122" s="23">
        <v>123</v>
      </c>
      <c r="B122" s="153"/>
      <c r="C122" s="153"/>
      <c r="D122" s="153"/>
      <c r="E122" s="30"/>
      <c r="F122" s="159"/>
      <c r="G122" s="38" t="b">
        <v>0</v>
      </c>
      <c r="AM122" s="56"/>
    </row>
    <row r="123" spans="1:39" ht="20.100000000000001" customHeight="1">
      <c r="A123" s="23">
        <v>124</v>
      </c>
      <c r="B123" s="153"/>
      <c r="C123" s="153"/>
      <c r="D123" s="153"/>
      <c r="E123" s="30"/>
      <c r="F123" s="159"/>
      <c r="G123" s="38" t="b">
        <v>0</v>
      </c>
      <c r="AM123" s="56"/>
    </row>
    <row r="124" spans="1:39" ht="20.100000000000001" customHeight="1">
      <c r="A124" s="23">
        <v>125</v>
      </c>
      <c r="B124" s="153"/>
      <c r="C124" s="153"/>
      <c r="D124" s="153"/>
      <c r="E124" s="30"/>
      <c r="F124" s="159"/>
      <c r="G124" s="38" t="b">
        <v>0</v>
      </c>
      <c r="AM124" s="56"/>
    </row>
    <row r="125" spans="1:39" ht="20.100000000000001" customHeight="1">
      <c r="A125" s="23">
        <v>126</v>
      </c>
      <c r="B125" s="153"/>
      <c r="C125" s="153"/>
      <c r="D125" s="153"/>
      <c r="E125" s="30" t="s">
        <v>430</v>
      </c>
      <c r="F125" s="159"/>
      <c r="G125" s="38" t="b">
        <v>0</v>
      </c>
      <c r="AM125" s="56"/>
    </row>
    <row r="126" spans="1:39" ht="20.100000000000001" customHeight="1">
      <c r="A126" s="23">
        <v>127</v>
      </c>
      <c r="B126" s="153"/>
      <c r="C126" s="153"/>
      <c r="D126" s="153"/>
      <c r="E126" s="30"/>
      <c r="F126" s="159"/>
      <c r="G126" s="38" t="b">
        <v>0</v>
      </c>
      <c r="AM126" s="56"/>
    </row>
    <row r="127" spans="1:39" ht="20.100000000000001" customHeight="1">
      <c r="A127" s="23">
        <v>128</v>
      </c>
      <c r="B127" s="153"/>
      <c r="C127" s="153"/>
      <c r="D127" s="153"/>
      <c r="E127" s="30"/>
      <c r="F127" s="159"/>
      <c r="G127" s="38" t="b">
        <v>0</v>
      </c>
      <c r="AM127" s="56"/>
    </row>
    <row r="128" spans="1:39" ht="20.100000000000001" customHeight="1">
      <c r="A128" s="23">
        <v>129</v>
      </c>
      <c r="B128" s="153"/>
      <c r="C128" s="153"/>
      <c r="D128" s="153"/>
      <c r="E128" s="30"/>
      <c r="F128" s="159"/>
      <c r="G128" s="38" t="b">
        <v>0</v>
      </c>
      <c r="AM128" s="56"/>
    </row>
    <row r="129" spans="1:39" ht="20.100000000000001" customHeight="1">
      <c r="A129" s="23">
        <v>130</v>
      </c>
      <c r="B129" s="153"/>
      <c r="C129" s="153"/>
      <c r="D129" s="153"/>
      <c r="E129" s="30"/>
      <c r="F129" s="159"/>
      <c r="G129" s="38" t="b">
        <v>0</v>
      </c>
      <c r="AM129" s="56"/>
    </row>
    <row r="130" spans="1:39" ht="20.100000000000001" customHeight="1">
      <c r="A130" s="23">
        <v>131</v>
      </c>
      <c r="B130" s="153"/>
      <c r="C130" s="153"/>
      <c r="D130" s="153"/>
      <c r="E130" s="30"/>
      <c r="F130" s="159"/>
      <c r="G130" s="38" t="b">
        <v>0</v>
      </c>
      <c r="AM130" s="56"/>
    </row>
    <row r="131" spans="1:39" ht="20.100000000000001" customHeight="1">
      <c r="A131" s="23">
        <v>132</v>
      </c>
      <c r="B131" s="153"/>
      <c r="C131" s="153"/>
      <c r="D131" s="153"/>
      <c r="E131" s="30"/>
      <c r="F131" s="159"/>
      <c r="G131" s="38" t="b">
        <v>0</v>
      </c>
      <c r="AM131" s="56"/>
    </row>
    <row r="132" spans="1:39" ht="20.100000000000001" customHeight="1">
      <c r="A132" s="23">
        <v>133</v>
      </c>
      <c r="B132" s="153"/>
      <c r="C132" s="153"/>
      <c r="D132" s="153"/>
      <c r="E132" s="30"/>
      <c r="F132" s="159"/>
      <c r="G132" s="38" t="b">
        <v>0</v>
      </c>
      <c r="AM132" s="56"/>
    </row>
    <row r="133" spans="1:39" ht="20.100000000000001" customHeight="1">
      <c r="A133" s="23">
        <v>134</v>
      </c>
      <c r="B133" s="153"/>
      <c r="C133" s="153"/>
      <c r="D133" s="153"/>
      <c r="E133" s="30"/>
      <c r="F133" s="159"/>
      <c r="G133" s="38" t="b">
        <v>0</v>
      </c>
      <c r="AM133" s="56"/>
    </row>
    <row r="134" spans="1:39" ht="20.100000000000001" customHeight="1">
      <c r="A134" s="23">
        <v>135</v>
      </c>
      <c r="B134" s="153"/>
      <c r="C134" s="153"/>
      <c r="D134" s="153"/>
      <c r="E134" s="30"/>
      <c r="F134" s="160"/>
      <c r="G134" s="38" t="b">
        <v>0</v>
      </c>
      <c r="AM134" s="56"/>
    </row>
    <row r="135" spans="1:39" ht="20.100000000000001" customHeight="1">
      <c r="A135" s="23">
        <v>136</v>
      </c>
      <c r="B135" s="153"/>
      <c r="C135" s="153"/>
      <c r="D135" s="153"/>
      <c r="E135" s="50"/>
      <c r="F135" s="23" t="s">
        <v>340</v>
      </c>
      <c r="AM135" s="56" t="str">
        <f>IF(AND(G134=TRUE,E135=""),"その他の内容を入力してください","")</f>
        <v/>
      </c>
    </row>
    <row r="136" spans="1:39" ht="20.100000000000001" customHeight="1">
      <c r="A136" s="23">
        <v>137</v>
      </c>
      <c r="B136" s="153"/>
      <c r="C136" s="153"/>
      <c r="D136" s="23" t="s">
        <v>341</v>
      </c>
      <c r="E136" s="50"/>
      <c r="F136" s="23" t="s">
        <v>342</v>
      </c>
      <c r="AM136" s="56" t="str">
        <f>IF(AND(OR(G121=TRUE,G122=TRUE,G123=TRUE,G124=TRUE,G125=TRUE,G126=TRUE,G127=TRUE,G128=TRUE,G129=TRUE,G130=TRUE,G131=TRUE,G132=TRUE,G133=TRUE,G134=TRUE),E136=""),"対処方針を入力してください","")</f>
        <v/>
      </c>
    </row>
    <row r="137" spans="1:39" ht="20.100000000000001" customHeight="1">
      <c r="A137" s="23">
        <v>138</v>
      </c>
      <c r="B137" s="153"/>
      <c r="C137" s="153" t="s">
        <v>343</v>
      </c>
      <c r="D137" s="153"/>
      <c r="E137" s="49"/>
      <c r="F137" s="23" t="s">
        <v>252</v>
      </c>
      <c r="AM137" s="56" t="str">
        <f>IF(E137="","サービス利用による生活機能の維持・改善の見通しを選択してください","")</f>
        <v>サービス利用による生活機能の維持・改善の見通しを選択してください</v>
      </c>
    </row>
    <row r="138" spans="1:39" ht="20.100000000000001" customHeight="1">
      <c r="A138" s="23">
        <v>139</v>
      </c>
      <c r="B138" s="153"/>
      <c r="C138" s="153" t="s">
        <v>344</v>
      </c>
      <c r="D138" s="23" t="s">
        <v>345</v>
      </c>
      <c r="E138" s="49"/>
      <c r="F138" s="23" t="s">
        <v>252</v>
      </c>
      <c r="G138" s="38" t="b">
        <f>IF(OR(E138="あり",E138="特に必要性高い"),TRUE,FALSE)</f>
        <v>0</v>
      </c>
      <c r="AM138" s="56" t="str">
        <f>IF(E138="",D138&amp;"の医学管理の必要性を選択してください","")</f>
        <v>訪問診療の医学管理の必要性を選択してください</v>
      </c>
    </row>
    <row r="139" spans="1:39" ht="20.100000000000001" customHeight="1">
      <c r="A139" s="23">
        <v>140</v>
      </c>
      <c r="B139" s="153"/>
      <c r="C139" s="153"/>
      <c r="D139" s="23" t="s">
        <v>346</v>
      </c>
      <c r="E139" s="49"/>
      <c r="F139" s="23" t="s">
        <v>252</v>
      </c>
      <c r="G139" s="38" t="b">
        <f t="shared" ref="G139:G148" si="1">IF(OR(E139="あり",E139="特に必要性高い"),TRUE,FALSE)</f>
        <v>0</v>
      </c>
      <c r="AM139" s="56" t="str">
        <f t="shared" ref="AM139" si="2">IF(E139="",D139&amp;"の医学管理の必要性を選択してください","")</f>
        <v>訪問看護の医学管理の必要性を選択してください</v>
      </c>
    </row>
    <row r="140" spans="1:39" ht="20.100000000000001" customHeight="1">
      <c r="A140" s="23">
        <v>141</v>
      </c>
      <c r="B140" s="153"/>
      <c r="C140" s="153"/>
      <c r="D140" s="23" t="s">
        <v>347</v>
      </c>
      <c r="E140" s="49"/>
      <c r="F140" s="23" t="s">
        <v>252</v>
      </c>
      <c r="G140" s="38" t="b">
        <f t="shared" si="1"/>
        <v>0</v>
      </c>
      <c r="AM140" s="56" t="e">
        <f>IF(#REF!="",#REF!&amp;"の医学管理の必要性を選択してください","")</f>
        <v>#REF!</v>
      </c>
    </row>
    <row r="141" spans="1:39" ht="20.100000000000001" customHeight="1">
      <c r="A141" s="23">
        <v>142</v>
      </c>
      <c r="B141" s="153"/>
      <c r="C141" s="153"/>
      <c r="D141" s="23" t="s">
        <v>348</v>
      </c>
      <c r="E141" s="49"/>
      <c r="F141" s="23" t="s">
        <v>252</v>
      </c>
      <c r="G141" s="38" t="b">
        <f t="shared" si="1"/>
        <v>0</v>
      </c>
      <c r="AM141" s="56" t="str">
        <f t="shared" ref="AM141:AM148" si="3">IF(E140="",D140&amp;"の医学管理の必要性を選択してください","")</f>
        <v>訪問歯科診療の医学管理の必要性を選択してください</v>
      </c>
    </row>
    <row r="142" spans="1:39" ht="20.100000000000001" customHeight="1">
      <c r="A142" s="23">
        <v>143</v>
      </c>
      <c r="B142" s="153"/>
      <c r="C142" s="153"/>
      <c r="D142" s="23" t="s">
        <v>349</v>
      </c>
      <c r="E142" s="49"/>
      <c r="F142" s="23" t="s">
        <v>252</v>
      </c>
      <c r="G142" s="38" t="b">
        <f t="shared" si="1"/>
        <v>0</v>
      </c>
      <c r="AM142" s="56" t="str">
        <f t="shared" si="3"/>
        <v>訪問薬剤管理指導の医学管理の必要性を選択してください</v>
      </c>
    </row>
    <row r="143" spans="1:39" ht="20.100000000000001" customHeight="1">
      <c r="A143" s="23">
        <v>144</v>
      </c>
      <c r="B143" s="153"/>
      <c r="C143" s="153"/>
      <c r="D143" s="23" t="s">
        <v>350</v>
      </c>
      <c r="E143" s="49"/>
      <c r="F143" s="23" t="s">
        <v>252</v>
      </c>
      <c r="G143" s="38" t="b">
        <f t="shared" si="1"/>
        <v>0</v>
      </c>
      <c r="AM143" s="56" t="str">
        <f t="shared" si="3"/>
        <v>訪問リハビリテーションの医学管理の必要性を選択してください</v>
      </c>
    </row>
    <row r="144" spans="1:39" ht="20.100000000000001" customHeight="1">
      <c r="A144" s="23">
        <v>145</v>
      </c>
      <c r="B144" s="153"/>
      <c r="C144" s="153"/>
      <c r="D144" s="23" t="s">
        <v>351</v>
      </c>
      <c r="E144" s="49"/>
      <c r="F144" s="23" t="s">
        <v>252</v>
      </c>
      <c r="G144" s="38" t="b">
        <f t="shared" si="1"/>
        <v>0</v>
      </c>
      <c r="AM144" s="56" t="str">
        <f t="shared" si="3"/>
        <v>短期入所療養介護の医学管理の必要性を選択してください</v>
      </c>
    </row>
    <row r="145" spans="1:39" ht="20.100000000000001" customHeight="1">
      <c r="A145" s="23">
        <v>146</v>
      </c>
      <c r="B145" s="153"/>
      <c r="C145" s="153"/>
      <c r="D145" s="23" t="s">
        <v>352</v>
      </c>
      <c r="E145" s="49"/>
      <c r="F145" s="23" t="s">
        <v>252</v>
      </c>
      <c r="G145" s="38" t="b">
        <f t="shared" si="1"/>
        <v>0</v>
      </c>
      <c r="AM145" s="56" t="str">
        <f t="shared" si="3"/>
        <v>訪問歯科衛生指導の医学管理の必要性を選択してください</v>
      </c>
    </row>
    <row r="146" spans="1:39" ht="20.100000000000001" customHeight="1">
      <c r="A146" s="23">
        <v>147</v>
      </c>
      <c r="B146" s="153"/>
      <c r="C146" s="153"/>
      <c r="D146" s="23" t="s">
        <v>353</v>
      </c>
      <c r="E146" s="49"/>
      <c r="F146" s="23" t="s">
        <v>252</v>
      </c>
      <c r="G146" s="38" t="b">
        <f t="shared" si="1"/>
        <v>0</v>
      </c>
      <c r="AM146" s="56" t="str">
        <f t="shared" si="3"/>
        <v>訪問栄養食事指導の医学管理の必要性を選択してください</v>
      </c>
    </row>
    <row r="147" spans="1:39" ht="20.100000000000001" customHeight="1">
      <c r="A147" s="23">
        <v>148</v>
      </c>
      <c r="B147" s="153"/>
      <c r="C147" s="153"/>
      <c r="D147" s="23" t="s">
        <v>354</v>
      </c>
      <c r="E147" s="49"/>
      <c r="F147" s="23" t="s">
        <v>252</v>
      </c>
      <c r="G147" s="38" t="b">
        <f t="shared" si="1"/>
        <v>0</v>
      </c>
      <c r="AM147" s="56" t="str">
        <f t="shared" si="3"/>
        <v>通所リハビリテーションの医学管理の必要性を選択してください</v>
      </c>
    </row>
    <row r="148" spans="1:39" ht="20.100000000000001" customHeight="1">
      <c r="A148" s="23">
        <v>149</v>
      </c>
      <c r="B148" s="153"/>
      <c r="C148" s="153"/>
      <c r="D148" s="23" t="s">
        <v>355</v>
      </c>
      <c r="E148" s="50"/>
      <c r="F148" s="23" t="s">
        <v>340</v>
      </c>
      <c r="G148" s="38" t="b">
        <f t="shared" si="1"/>
        <v>0</v>
      </c>
      <c r="AM148" s="56" t="str">
        <f t="shared" si="3"/>
        <v>その他医療系サービスの医学管理の必要性を選択してください</v>
      </c>
    </row>
    <row r="149" spans="1:39" ht="20.100000000000001" hidden="1" customHeight="1">
      <c r="A149" s="23">
        <v>150</v>
      </c>
      <c r="B149" s="153"/>
      <c r="C149" s="153"/>
      <c r="H149" s="29"/>
      <c r="AM149" s="56" t="str">
        <f>IF(AND(OR(E147="あり",E147="特に必要性高い"),E148=""),D147&amp;"に"&amp;E147&amp;"が選択されていますが内容の入力がありません","")</f>
        <v/>
      </c>
    </row>
    <row r="150" spans="1:39" ht="20.100000000000001" customHeight="1">
      <c r="A150" s="23">
        <v>151</v>
      </c>
      <c r="B150" s="153"/>
      <c r="C150" s="153" t="s">
        <v>356</v>
      </c>
      <c r="D150" s="154" t="s">
        <v>357</v>
      </c>
      <c r="E150" s="49"/>
      <c r="F150" s="23" t="s">
        <v>252</v>
      </c>
      <c r="G150" s="29" t="b">
        <f>IF(E150="",FALSE,IF(E150="特になし",TRUE,FALSE))</f>
        <v>0</v>
      </c>
      <c r="H150" s="29" t="b">
        <f>IF(G150="",FALSE,IF(E150="あり",TRUE,FALSE))</f>
        <v>0</v>
      </c>
      <c r="AM150" s="56" t="str">
        <f>IF(E150="","血圧についてサービス提供時における医学的観点からの留意事項を選択してください","")</f>
        <v>血圧についてサービス提供時における医学的観点からの留意事項を選択してください</v>
      </c>
    </row>
    <row r="151" spans="1:39" ht="20.100000000000001" customHeight="1">
      <c r="A151" s="23">
        <v>152</v>
      </c>
      <c r="B151" s="153"/>
      <c r="C151" s="153"/>
      <c r="D151" s="154"/>
      <c r="E151" s="50"/>
      <c r="F151" s="23" t="s">
        <v>358</v>
      </c>
      <c r="AM151" s="56" t="str">
        <f>IF(AND(E150="あり",E151=""),"血圧について留意事項「あり」が選択されていますが内容の入力がありません","")</f>
        <v/>
      </c>
    </row>
    <row r="152" spans="1:39" ht="20.100000000000001" customHeight="1">
      <c r="A152" s="23">
        <v>153</v>
      </c>
      <c r="B152" s="153"/>
      <c r="C152" s="153"/>
      <c r="D152" s="154" t="s">
        <v>359</v>
      </c>
      <c r="E152" s="49"/>
      <c r="F152" s="23" t="s">
        <v>252</v>
      </c>
      <c r="G152" s="29" t="b">
        <f t="shared" ref="G152" si="4">IF(E152="",FALSE,IF(E152="特になし",TRUE,FALSE))</f>
        <v>0</v>
      </c>
      <c r="H152" s="29" t="b">
        <f t="shared" ref="H152" si="5">IF(G152="",FALSE,IF(E152="あり",TRUE,FALSE))</f>
        <v>0</v>
      </c>
      <c r="AM152" s="56" t="str">
        <f>IF(E152="","移動についてサービス提供時における医学的観点からの留意事項を選択してください","")</f>
        <v>移動についてサービス提供時における医学的観点からの留意事項を選択してください</v>
      </c>
    </row>
    <row r="153" spans="1:39" ht="20.100000000000001" customHeight="1">
      <c r="A153" s="23">
        <v>154</v>
      </c>
      <c r="B153" s="153"/>
      <c r="C153" s="153"/>
      <c r="D153" s="154"/>
      <c r="E153" s="50"/>
      <c r="F153" s="23" t="s">
        <v>358</v>
      </c>
      <c r="AM153" s="56" t="str">
        <f>IF(AND(E152="あり",E153=""),"移動について留意事項「あり」が選択されていますが内容の入力がありません","")</f>
        <v/>
      </c>
    </row>
    <row r="154" spans="1:39" ht="20.100000000000001" customHeight="1">
      <c r="A154" s="23">
        <v>155</v>
      </c>
      <c r="B154" s="153"/>
      <c r="C154" s="153"/>
      <c r="D154" s="154" t="s">
        <v>360</v>
      </c>
      <c r="E154" s="49"/>
      <c r="F154" s="23" t="s">
        <v>252</v>
      </c>
      <c r="G154" s="29" t="b">
        <f t="shared" ref="G154" si="6">IF(E154="",FALSE,IF(E154="特になし",TRUE,FALSE))</f>
        <v>0</v>
      </c>
      <c r="H154" s="29" t="b">
        <f t="shared" ref="H154" si="7">IF(G154="",FALSE,IF(E154="あり",TRUE,FALSE))</f>
        <v>0</v>
      </c>
      <c r="AM154" s="56" t="str">
        <f>IF(E154="","摂食についてサービス提供時における医学的観点からの留意事項を選択してください","")</f>
        <v>摂食についてサービス提供時における医学的観点からの留意事項を選択してください</v>
      </c>
    </row>
    <row r="155" spans="1:39" ht="20.100000000000001" customHeight="1">
      <c r="A155" s="23">
        <v>156</v>
      </c>
      <c r="B155" s="153"/>
      <c r="C155" s="153"/>
      <c r="D155" s="154"/>
      <c r="E155" s="50"/>
      <c r="F155" s="23" t="s">
        <v>358</v>
      </c>
      <c r="AM155" s="56" t="str">
        <f>IF(AND(E154="あり",E155=""),"摂食について留意事項「あり」が選択されていますが内容の入力がありません","")</f>
        <v/>
      </c>
    </row>
    <row r="156" spans="1:39" ht="20.100000000000001" customHeight="1">
      <c r="A156" s="23">
        <v>157</v>
      </c>
      <c r="B156" s="153"/>
      <c r="C156" s="153"/>
      <c r="D156" s="154" t="s">
        <v>361</v>
      </c>
      <c r="E156" s="49"/>
      <c r="F156" s="23" t="s">
        <v>252</v>
      </c>
      <c r="G156" s="29" t="b">
        <f t="shared" ref="G156" si="8">IF(E156="",FALSE,IF(E156="特になし",TRUE,FALSE))</f>
        <v>0</v>
      </c>
      <c r="H156" s="29" t="b">
        <f t="shared" ref="H156" si="9">IF(G156="",FALSE,IF(E156="あり",TRUE,FALSE))</f>
        <v>0</v>
      </c>
      <c r="AM156" s="56" t="str">
        <f>IF(E156="","運動についてサービス提供時における医学的観点からの留意事項を選択してください","")</f>
        <v>運動についてサービス提供時における医学的観点からの留意事項を選択してください</v>
      </c>
    </row>
    <row r="157" spans="1:39" ht="20.100000000000001" customHeight="1">
      <c r="A157" s="23">
        <v>158</v>
      </c>
      <c r="B157" s="153"/>
      <c r="C157" s="153"/>
      <c r="D157" s="154"/>
      <c r="E157" s="50"/>
      <c r="F157" s="23" t="s">
        <v>358</v>
      </c>
      <c r="H157" s="29"/>
      <c r="AM157" s="56" t="str">
        <f>IF(AND(E156="あり",E157=""),"運動について留意事項「あり」が選択されていますが内容の入力がありません","")</f>
        <v/>
      </c>
    </row>
    <row r="158" spans="1:39" ht="20.100000000000001" customHeight="1">
      <c r="A158" s="23">
        <v>159</v>
      </c>
      <c r="B158" s="153"/>
      <c r="C158" s="153"/>
      <c r="D158" s="154" t="s">
        <v>362</v>
      </c>
      <c r="E158" s="49"/>
      <c r="F158" s="23" t="s">
        <v>252</v>
      </c>
      <c r="G158" s="29" t="b">
        <f>IF(E158="",FALSE,IF(E158="特になし",TRUE,FALSE))</f>
        <v>0</v>
      </c>
      <c r="H158" s="29" t="b">
        <f>IF(G158="",FALSE,IF(E158="あり",TRUE,FALSE))</f>
        <v>0</v>
      </c>
      <c r="AM158" s="56" t="str">
        <f>IF(E158="","嚥下についてサービス提供時における医学的観点からの留意事項を選択してください","")</f>
        <v>嚥下についてサービス提供時における医学的観点からの留意事項を選択してください</v>
      </c>
    </row>
    <row r="159" spans="1:39" ht="20.100000000000001" customHeight="1">
      <c r="A159" s="23">
        <v>160</v>
      </c>
      <c r="B159" s="153"/>
      <c r="C159" s="153"/>
      <c r="D159" s="154"/>
      <c r="E159" s="50"/>
      <c r="F159" s="23" t="s">
        <v>358</v>
      </c>
      <c r="AM159" s="56" t="str">
        <f>IF(AND(E158="あり",E159=""),"嚥下について留意事項「あり」が選択されていますが内容の入力がありません","")</f>
        <v/>
      </c>
    </row>
    <row r="160" spans="1:39" ht="20.100000000000001" customHeight="1">
      <c r="A160" s="23">
        <v>161</v>
      </c>
      <c r="B160" s="153"/>
      <c r="C160" s="153"/>
      <c r="D160" s="23" t="s">
        <v>315</v>
      </c>
      <c r="E160" s="50"/>
      <c r="F160" s="23" t="s">
        <v>363</v>
      </c>
      <c r="G160" s="60" t="b">
        <f>IF(E160="",FALSE,TRUE)</f>
        <v>0</v>
      </c>
      <c r="H160" s="29"/>
      <c r="AM160" s="56"/>
    </row>
    <row r="161" spans="1:39" ht="20.100000000000001" customHeight="1">
      <c r="A161" s="23">
        <v>162</v>
      </c>
      <c r="B161" s="153"/>
      <c r="C161" s="154" t="s">
        <v>364</v>
      </c>
      <c r="D161" s="32" t="s">
        <v>365</v>
      </c>
      <c r="E161" s="49"/>
      <c r="F161" s="23" t="s">
        <v>252</v>
      </c>
      <c r="G161" s="29" t="b">
        <f>IF(E161="",FALSE,IF(E161="無",TRUE,FALSE))</f>
        <v>0</v>
      </c>
      <c r="H161" s="38" t="b">
        <f>IF(E161="",FALSE,IF(E161="有",TRUE,FALSE))</f>
        <v>0</v>
      </c>
      <c r="I161" s="38" t="b">
        <f>IF(E161="",FALSE,IF(E161="不明",TRUE,FALSE))</f>
        <v>0</v>
      </c>
      <c r="AM161" s="56" t="str">
        <f>IF(E161="","感染症の有無を選択してください","")</f>
        <v>感染症の有無を選択してください</v>
      </c>
    </row>
    <row r="162" spans="1:39" ht="20.100000000000001" customHeight="1">
      <c r="A162" s="23">
        <v>163</v>
      </c>
      <c r="B162" s="153"/>
      <c r="C162" s="154"/>
      <c r="D162" s="31" t="s">
        <v>366</v>
      </c>
      <c r="E162" s="50"/>
      <c r="F162" s="23" t="s">
        <v>367</v>
      </c>
      <c r="AM162" s="56" t="str">
        <f>IF(AND(E161="有",E162=""),"感染症に「有」が選択されていますが具体的内容の入力がありません","")</f>
        <v/>
      </c>
    </row>
    <row r="163" spans="1:39" ht="300" customHeight="1">
      <c r="A163" s="23">
        <v>164</v>
      </c>
      <c r="B163" s="153" t="s">
        <v>368</v>
      </c>
      <c r="C163" s="153" t="s">
        <v>368</v>
      </c>
      <c r="D163" s="153"/>
      <c r="E163" s="50"/>
      <c r="F163" s="23" t="s">
        <v>286</v>
      </c>
      <c r="AM163" s="56"/>
    </row>
    <row r="164" spans="1:39" ht="20.100000000000001" customHeight="1">
      <c r="A164" s="23">
        <v>165</v>
      </c>
      <c r="B164" s="153"/>
      <c r="C164" s="154" t="s">
        <v>369</v>
      </c>
      <c r="D164" s="154"/>
      <c r="E164" s="30"/>
      <c r="F164" s="23"/>
      <c r="G164" s="38" t="b">
        <v>0</v>
      </c>
      <c r="AM164" s="56"/>
    </row>
  </sheetData>
  <mergeCells count="50">
    <mergeCell ref="F115:F117"/>
    <mergeCell ref="F121:F134"/>
    <mergeCell ref="B1:C1"/>
    <mergeCell ref="B7:C26"/>
    <mergeCell ref="B27:C43"/>
    <mergeCell ref="D30:D42"/>
    <mergeCell ref="F30:F42"/>
    <mergeCell ref="D4:D6"/>
    <mergeCell ref="B44:B52"/>
    <mergeCell ref="C44:C49"/>
    <mergeCell ref="C50:C51"/>
    <mergeCell ref="C52:D52"/>
    <mergeCell ref="B53:C64"/>
    <mergeCell ref="D53:D61"/>
    <mergeCell ref="F53:F64"/>
    <mergeCell ref="D62:D63"/>
    <mergeCell ref="B65:B112"/>
    <mergeCell ref="C65:C66"/>
    <mergeCell ref="C67:C69"/>
    <mergeCell ref="C70:D83"/>
    <mergeCell ref="C84:C87"/>
    <mergeCell ref="C88:C91"/>
    <mergeCell ref="C92:C93"/>
    <mergeCell ref="C94:C99"/>
    <mergeCell ref="C100:C101"/>
    <mergeCell ref="C102:C103"/>
    <mergeCell ref="C104:C105"/>
    <mergeCell ref="C106:C108"/>
    <mergeCell ref="C111:C112"/>
    <mergeCell ref="C121:C136"/>
    <mergeCell ref="D121:D135"/>
    <mergeCell ref="C137:D137"/>
    <mergeCell ref="C161:C162"/>
    <mergeCell ref="C109:C110"/>
    <mergeCell ref="L1:AI1"/>
    <mergeCell ref="B2:C6"/>
    <mergeCell ref="B163:B164"/>
    <mergeCell ref="C163:D163"/>
    <mergeCell ref="C164:D164"/>
    <mergeCell ref="C138:C149"/>
    <mergeCell ref="C150:C160"/>
    <mergeCell ref="D150:D151"/>
    <mergeCell ref="D152:D153"/>
    <mergeCell ref="D154:D155"/>
    <mergeCell ref="D156:D157"/>
    <mergeCell ref="D158:D159"/>
    <mergeCell ref="B113:B162"/>
    <mergeCell ref="C113:C117"/>
    <mergeCell ref="D115:D117"/>
    <mergeCell ref="C118:C120"/>
  </mergeCells>
  <phoneticPr fontId="3" type="Hiragana"/>
  <conditionalFormatting sqref="AM2:AM164">
    <cfRule type="expression" dxfId="158" priority="1">
      <formula>AM2&lt;&gt;""</formula>
    </cfRule>
  </conditionalFormatting>
  <dataValidations count="33">
    <dataValidation type="list" allowBlank="1" showInputMessage="1" showErrorMessage="1" sqref="E11" xr:uid="{00000000-0002-0000-0000-000000000000}">
      <formula1>$L$2:$L$4</formula1>
    </dataValidation>
    <dataValidation type="list" allowBlank="1" showInputMessage="1" showErrorMessage="1" sqref="E17" xr:uid="{00000000-0002-0000-0000-000001000000}">
      <formula1>$M$2:$M$4</formula1>
    </dataValidation>
    <dataValidation type="list" allowBlank="1" showInputMessage="1" showErrorMessage="1" sqref="E28" xr:uid="{00000000-0002-0000-0000-000002000000}">
      <formula1>$N$2:$N$4</formula1>
    </dataValidation>
    <dataValidation type="list" allowBlank="1" showInputMessage="1" showErrorMessage="1" sqref="E92 E70 E84 E86" xr:uid="{00000000-0002-0000-0000-000003000000}">
      <formula1>$O$2:$O$4</formula1>
    </dataValidation>
    <dataValidation type="list" allowBlank="1" showInputMessage="1" showErrorMessage="1" sqref="E67" xr:uid="{00000000-0002-0000-0000-000004000000}">
      <formula1>$S$2:$S$4</formula1>
    </dataValidation>
    <dataValidation type="list" allowBlank="1" showInputMessage="1" showErrorMessage="1" sqref="E88" xr:uid="{00000000-0002-0000-0000-000005000000}">
      <formula1>$V$2:$V$4</formula1>
    </dataValidation>
    <dataValidation type="list" allowBlank="1" showInputMessage="1" showErrorMessage="1" sqref="E118" xr:uid="{00000000-0002-0000-0000-000006000000}">
      <formula1>$AC$2:$AC$4</formula1>
    </dataValidation>
    <dataValidation type="list" allowBlank="1" showInputMessage="1" showErrorMessage="1" sqref="E119" xr:uid="{00000000-0002-0000-0000-000007000000}">
      <formula1>$AD$2:$AD$4</formula1>
    </dataValidation>
    <dataValidation type="list" allowBlank="1" showInputMessage="1" showErrorMessage="1" sqref="E150 E152 E154 E156 E158" xr:uid="{00000000-0002-0000-0000-000008000000}">
      <formula1>$AG$3:$AG$4</formula1>
    </dataValidation>
    <dataValidation type="list" allowBlank="1" showInputMessage="1" showErrorMessage="1" sqref="E29" xr:uid="{00000000-0002-0000-0000-000009000000}">
      <formula1>$O$3:$O$4</formula1>
    </dataValidation>
    <dataValidation type="list" allowBlank="1" showInputMessage="1" showErrorMessage="1" sqref="E50" xr:uid="{00000000-0002-0000-0000-00000A000000}">
      <formula1>$P$2:$P$5</formula1>
    </dataValidation>
    <dataValidation type="list" allowBlank="1" showInputMessage="1" showErrorMessage="1" sqref="E65" xr:uid="{00000000-0002-0000-0000-00000B000000}">
      <formula1>$Q$2:$Q$11</formula1>
    </dataValidation>
    <dataValidation type="list" allowBlank="1" showInputMessage="1" showErrorMessage="1" sqref="E66" xr:uid="{00000000-0002-0000-0000-00000C000000}">
      <formula1>$R$2:$R$10</formula1>
    </dataValidation>
    <dataValidation type="list" allowBlank="1" showInputMessage="1" showErrorMessage="1" sqref="E68" xr:uid="{00000000-0002-0000-0000-00000D000000}">
      <formula1>$T$2:$T$6</formula1>
    </dataValidation>
    <dataValidation type="list" allowBlank="1" showInputMessage="1" showErrorMessage="1" sqref="E69" xr:uid="{00000000-0002-0000-0000-00000E000000}">
      <formula1>$U$2:$U$6</formula1>
    </dataValidation>
    <dataValidation type="list" allowBlank="1" showInputMessage="1" showErrorMessage="1" sqref="E91" xr:uid="{00000000-0002-0000-0000-00000F000000}">
      <formula1>$W$2:$W$5</formula1>
    </dataValidation>
    <dataValidation type="list" allowBlank="1" showInputMessage="1" showErrorMessage="1" sqref="E94:E98 E100 E111 E109 E104 E102" xr:uid="{00000000-0002-0000-0000-000010000000}">
      <formula1>$X$2:$X$6</formula1>
    </dataValidation>
    <dataValidation type="list" allowBlank="1" showInputMessage="1" showErrorMessage="1" sqref="E106:E108" xr:uid="{00000000-0002-0000-0000-000011000000}">
      <formula1>$Y$2:$Y$5</formula1>
    </dataValidation>
    <dataValidation type="list" allowBlank="1" showInputMessage="1" showErrorMessage="1" sqref="E113" xr:uid="{00000000-0002-0000-0000-000012000000}">
      <formula1>$Z$2:$Z$5</formula1>
    </dataValidation>
    <dataValidation type="list" allowBlank="1" showInputMessage="1" showErrorMessage="1" sqref="E114" xr:uid="{00000000-0002-0000-0000-000013000000}">
      <formula1>$AA$2:$AA$5</formula1>
    </dataValidation>
    <dataValidation type="list" allowBlank="1" showInputMessage="1" showErrorMessage="1" sqref="E137" xr:uid="{00000000-0002-0000-0000-000014000000}">
      <formula1>$AE$2:$AE$5</formula1>
    </dataValidation>
    <dataValidation type="list" allowBlank="1" showInputMessage="1" showErrorMessage="1" sqref="E138:E147" xr:uid="{00000000-0002-0000-0000-000015000000}">
      <formula1>$AF$2:$AF$5</formula1>
    </dataValidation>
    <dataValidation type="list" allowBlank="1" showInputMessage="1" showErrorMessage="1" sqref="E161" xr:uid="{00000000-0002-0000-0000-000016000000}">
      <formula1>$AI$3:$AI$5</formula1>
    </dataValidation>
    <dataValidation type="textLength" imeMode="halfAlpha" operator="equal" allowBlank="1" showInputMessage="1" showErrorMessage="1" sqref="E3" xr:uid="{00000000-0002-0000-0000-000017000000}">
      <formula1>7</formula1>
    </dataValidation>
    <dataValidation type="textLength" imeMode="halfAlpha" operator="equal" allowBlank="1" showErrorMessage="1" sqref="E2" xr:uid="{00000000-0002-0000-0000-000018000000}">
      <formula1>6</formula1>
    </dataValidation>
    <dataValidation type="textLength" errorStyle="warning" imeMode="hiragana" operator="lessThanOrEqual" allowBlank="1" showInputMessage="1" showErrorMessage="1" sqref="E7:E8" xr:uid="{00000000-0002-0000-0000-000019000000}">
      <formula1>20</formula1>
    </dataValidation>
    <dataValidation type="whole" allowBlank="1" showInputMessage="1" showErrorMessage="1" sqref="E4" xr:uid="{00000000-0002-0000-0000-00001A000000}">
      <formula1>1</formula1>
      <formula2>99</formula2>
    </dataValidation>
    <dataValidation type="textLength" operator="equal" allowBlank="1" showInputMessage="1" showErrorMessage="1" sqref="E12" xr:uid="{00000000-0002-0000-0000-00001B000000}">
      <formula1>7</formula1>
    </dataValidation>
    <dataValidation type="textLength" operator="lessThanOrEqual" allowBlank="1" showInputMessage="1" showErrorMessage="1" sqref="E14:E16" xr:uid="{00000000-0002-0000-0000-00001C000000}">
      <formula1>4</formula1>
    </dataValidation>
    <dataValidation type="whole" allowBlank="1" showInputMessage="1" showErrorMessage="1" sqref="E5" xr:uid="{00000000-0002-0000-0000-00001D000000}">
      <formula1>1</formula1>
      <formula2>12</formula2>
    </dataValidation>
    <dataValidation type="whole" allowBlank="1" showInputMessage="1" showErrorMessage="1" sqref="E6" xr:uid="{00000000-0002-0000-0000-00001E000000}">
      <formula1>1</formula1>
      <formula2>31</formula2>
    </dataValidation>
    <dataValidation type="date" operator="lessThanOrEqual" allowBlank="1" showInputMessage="1" showErrorMessage="1" sqref="E9" xr:uid="{00000000-0002-0000-0000-00001F000000}">
      <formula1>K9</formula1>
    </dataValidation>
    <dataValidation type="date" operator="lessThanOrEqual" allowBlank="1" showInputMessage="1" showErrorMessage="1" sqref="E27" xr:uid="{00000000-0002-0000-0000-000020000000}">
      <formula1>K9</formula1>
    </dataValidation>
  </dataValidation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164" r:id="rId4" name="Check Box 68">
              <controlPr locked="0" defaultSize="0" autoFill="0" autoLine="0" autoPict="0">
                <anchor moveWithCells="1">
                  <from>
                    <xdr:col>4</xdr:col>
                    <xdr:colOff>0</xdr:colOff>
                    <xdr:row>52</xdr:row>
                    <xdr:rowOff>0</xdr:rowOff>
                  </from>
                  <to>
                    <xdr:col>4</xdr:col>
                    <xdr:colOff>2686050</xdr:colOff>
                    <xdr:row>52</xdr:row>
                    <xdr:rowOff>190500</xdr:rowOff>
                  </to>
                </anchor>
              </controlPr>
            </control>
          </mc:Choice>
        </mc:AlternateContent>
        <mc:AlternateContent xmlns:mc="http://schemas.openxmlformats.org/markup-compatibility/2006">
          <mc:Choice Requires="x14">
            <control shapeId="4165" r:id="rId5" name="Check Box 69">
              <controlPr locked="0" defaultSize="0" autoFill="0" autoLine="0" autoPict="0">
                <anchor moveWithCells="1">
                  <from>
                    <xdr:col>4</xdr:col>
                    <xdr:colOff>0</xdr:colOff>
                    <xdr:row>53</xdr:row>
                    <xdr:rowOff>0</xdr:rowOff>
                  </from>
                  <to>
                    <xdr:col>4</xdr:col>
                    <xdr:colOff>2686050</xdr:colOff>
                    <xdr:row>53</xdr:row>
                    <xdr:rowOff>190500</xdr:rowOff>
                  </to>
                </anchor>
              </controlPr>
            </control>
          </mc:Choice>
        </mc:AlternateContent>
        <mc:AlternateContent xmlns:mc="http://schemas.openxmlformats.org/markup-compatibility/2006">
          <mc:Choice Requires="x14">
            <control shapeId="4166" r:id="rId6" name="Check Box 70">
              <controlPr locked="0" defaultSize="0" autoFill="0" autoLine="0" autoPict="0">
                <anchor moveWithCells="1">
                  <from>
                    <xdr:col>4</xdr:col>
                    <xdr:colOff>0</xdr:colOff>
                    <xdr:row>54</xdr:row>
                    <xdr:rowOff>0</xdr:rowOff>
                  </from>
                  <to>
                    <xdr:col>4</xdr:col>
                    <xdr:colOff>2686050</xdr:colOff>
                    <xdr:row>54</xdr:row>
                    <xdr:rowOff>190500</xdr:rowOff>
                  </to>
                </anchor>
              </controlPr>
            </control>
          </mc:Choice>
        </mc:AlternateContent>
        <mc:AlternateContent xmlns:mc="http://schemas.openxmlformats.org/markup-compatibility/2006">
          <mc:Choice Requires="x14">
            <control shapeId="4167" r:id="rId7" name="Check Box 71">
              <controlPr locked="0" defaultSize="0" autoFill="0" autoLine="0" autoPict="0">
                <anchor moveWithCells="1">
                  <from>
                    <xdr:col>4</xdr:col>
                    <xdr:colOff>0</xdr:colOff>
                    <xdr:row>55</xdr:row>
                    <xdr:rowOff>0</xdr:rowOff>
                  </from>
                  <to>
                    <xdr:col>4</xdr:col>
                    <xdr:colOff>2686050</xdr:colOff>
                    <xdr:row>55</xdr:row>
                    <xdr:rowOff>190500</xdr:rowOff>
                  </to>
                </anchor>
              </controlPr>
            </control>
          </mc:Choice>
        </mc:AlternateContent>
        <mc:AlternateContent xmlns:mc="http://schemas.openxmlformats.org/markup-compatibility/2006">
          <mc:Choice Requires="x14">
            <control shapeId="4168" r:id="rId8" name="Check Box 72">
              <controlPr locked="0" defaultSize="0" autoFill="0" autoLine="0" autoPict="0">
                <anchor moveWithCells="1">
                  <from>
                    <xdr:col>4</xdr:col>
                    <xdr:colOff>0</xdr:colOff>
                    <xdr:row>56</xdr:row>
                    <xdr:rowOff>0</xdr:rowOff>
                  </from>
                  <to>
                    <xdr:col>4</xdr:col>
                    <xdr:colOff>2686050</xdr:colOff>
                    <xdr:row>56</xdr:row>
                    <xdr:rowOff>190500</xdr:rowOff>
                  </to>
                </anchor>
              </controlPr>
            </control>
          </mc:Choice>
        </mc:AlternateContent>
        <mc:AlternateContent xmlns:mc="http://schemas.openxmlformats.org/markup-compatibility/2006">
          <mc:Choice Requires="x14">
            <control shapeId="4169" r:id="rId9" name="Check Box 73">
              <controlPr locked="0" defaultSize="0" autoFill="0" autoLine="0" autoPict="0">
                <anchor moveWithCells="1">
                  <from>
                    <xdr:col>4</xdr:col>
                    <xdr:colOff>0</xdr:colOff>
                    <xdr:row>57</xdr:row>
                    <xdr:rowOff>0</xdr:rowOff>
                  </from>
                  <to>
                    <xdr:col>4</xdr:col>
                    <xdr:colOff>2686050</xdr:colOff>
                    <xdr:row>57</xdr:row>
                    <xdr:rowOff>190500</xdr:rowOff>
                  </to>
                </anchor>
              </controlPr>
            </control>
          </mc:Choice>
        </mc:AlternateContent>
        <mc:AlternateContent xmlns:mc="http://schemas.openxmlformats.org/markup-compatibility/2006">
          <mc:Choice Requires="x14">
            <control shapeId="4170" r:id="rId10" name="Check Box 74">
              <controlPr locked="0" defaultSize="0" autoFill="0" autoLine="0" autoPict="0">
                <anchor moveWithCells="1">
                  <from>
                    <xdr:col>4</xdr:col>
                    <xdr:colOff>0</xdr:colOff>
                    <xdr:row>58</xdr:row>
                    <xdr:rowOff>0</xdr:rowOff>
                  </from>
                  <to>
                    <xdr:col>4</xdr:col>
                    <xdr:colOff>2686050</xdr:colOff>
                    <xdr:row>58</xdr:row>
                    <xdr:rowOff>190500</xdr:rowOff>
                  </to>
                </anchor>
              </controlPr>
            </control>
          </mc:Choice>
        </mc:AlternateContent>
        <mc:AlternateContent xmlns:mc="http://schemas.openxmlformats.org/markup-compatibility/2006">
          <mc:Choice Requires="x14">
            <control shapeId="4171" r:id="rId11" name="Check Box 75">
              <controlPr locked="0" defaultSize="0" autoFill="0" autoLine="0" autoPict="0">
                <anchor moveWithCells="1">
                  <from>
                    <xdr:col>4</xdr:col>
                    <xdr:colOff>0</xdr:colOff>
                    <xdr:row>61</xdr:row>
                    <xdr:rowOff>0</xdr:rowOff>
                  </from>
                  <to>
                    <xdr:col>4</xdr:col>
                    <xdr:colOff>2686050</xdr:colOff>
                    <xdr:row>61</xdr:row>
                    <xdr:rowOff>190500</xdr:rowOff>
                  </to>
                </anchor>
              </controlPr>
            </control>
          </mc:Choice>
        </mc:AlternateContent>
        <mc:AlternateContent xmlns:mc="http://schemas.openxmlformats.org/markup-compatibility/2006">
          <mc:Choice Requires="x14">
            <control shapeId="4172" r:id="rId12" name="Check Box 76">
              <controlPr locked="0" defaultSize="0" autoFill="0" autoLine="0" autoPict="0">
                <anchor moveWithCells="1">
                  <from>
                    <xdr:col>4</xdr:col>
                    <xdr:colOff>0</xdr:colOff>
                    <xdr:row>62</xdr:row>
                    <xdr:rowOff>0</xdr:rowOff>
                  </from>
                  <to>
                    <xdr:col>4</xdr:col>
                    <xdr:colOff>2686050</xdr:colOff>
                    <xdr:row>62</xdr:row>
                    <xdr:rowOff>190500</xdr:rowOff>
                  </to>
                </anchor>
              </controlPr>
            </control>
          </mc:Choice>
        </mc:AlternateContent>
        <mc:AlternateContent xmlns:mc="http://schemas.openxmlformats.org/markup-compatibility/2006">
          <mc:Choice Requires="x14">
            <control shapeId="4173" r:id="rId13" name="Check Box 77">
              <controlPr locked="0" defaultSize="0" autoFill="0" autoLine="0" autoPict="0">
                <anchor moveWithCells="1">
                  <from>
                    <xdr:col>4</xdr:col>
                    <xdr:colOff>0</xdr:colOff>
                    <xdr:row>63</xdr:row>
                    <xdr:rowOff>0</xdr:rowOff>
                  </from>
                  <to>
                    <xdr:col>4</xdr:col>
                    <xdr:colOff>2686050</xdr:colOff>
                    <xdr:row>63</xdr:row>
                    <xdr:rowOff>190500</xdr:rowOff>
                  </to>
                </anchor>
              </controlPr>
            </control>
          </mc:Choice>
        </mc:AlternateContent>
        <mc:AlternateContent xmlns:mc="http://schemas.openxmlformats.org/markup-compatibility/2006">
          <mc:Choice Requires="x14">
            <control shapeId="4174" r:id="rId14" name="Check Box 78">
              <controlPr locked="0" defaultSize="0" autoFill="0" autoLine="0" autoPict="0">
                <anchor moveWithCells="1">
                  <from>
                    <xdr:col>4</xdr:col>
                    <xdr:colOff>0</xdr:colOff>
                    <xdr:row>59</xdr:row>
                    <xdr:rowOff>0</xdr:rowOff>
                  </from>
                  <to>
                    <xdr:col>4</xdr:col>
                    <xdr:colOff>2686050</xdr:colOff>
                    <xdr:row>59</xdr:row>
                    <xdr:rowOff>190500</xdr:rowOff>
                  </to>
                </anchor>
              </controlPr>
            </control>
          </mc:Choice>
        </mc:AlternateContent>
        <mc:AlternateContent xmlns:mc="http://schemas.openxmlformats.org/markup-compatibility/2006">
          <mc:Choice Requires="x14">
            <control shapeId="4175" r:id="rId15" name="Check Box 79">
              <controlPr locked="0" defaultSize="0" autoFill="0" autoLine="0" autoPict="0">
                <anchor moveWithCells="1">
                  <from>
                    <xdr:col>4</xdr:col>
                    <xdr:colOff>0</xdr:colOff>
                    <xdr:row>60</xdr:row>
                    <xdr:rowOff>0</xdr:rowOff>
                  </from>
                  <to>
                    <xdr:col>4</xdr:col>
                    <xdr:colOff>2686050</xdr:colOff>
                    <xdr:row>60</xdr:row>
                    <xdr:rowOff>190500</xdr:rowOff>
                  </to>
                </anchor>
              </controlPr>
            </control>
          </mc:Choice>
        </mc:AlternateContent>
        <mc:AlternateContent xmlns:mc="http://schemas.openxmlformats.org/markup-compatibility/2006">
          <mc:Choice Requires="x14">
            <control shapeId="4176" r:id="rId16" name="Check Box 80">
              <controlPr locked="0" defaultSize="0" autoFill="0" autoLine="0" autoPict="0">
                <anchor moveWithCells="1">
                  <from>
                    <xdr:col>4</xdr:col>
                    <xdr:colOff>0</xdr:colOff>
                    <xdr:row>71</xdr:row>
                    <xdr:rowOff>0</xdr:rowOff>
                  </from>
                  <to>
                    <xdr:col>4</xdr:col>
                    <xdr:colOff>2686050</xdr:colOff>
                    <xdr:row>71</xdr:row>
                    <xdr:rowOff>190500</xdr:rowOff>
                  </to>
                </anchor>
              </controlPr>
            </control>
          </mc:Choice>
        </mc:AlternateContent>
        <mc:AlternateContent xmlns:mc="http://schemas.openxmlformats.org/markup-compatibility/2006">
          <mc:Choice Requires="x14">
            <control shapeId="4177" r:id="rId17" name="Check Box 81">
              <controlPr locked="0" defaultSize="0" autoFill="0" autoLine="0" autoPict="0">
                <anchor moveWithCells="1">
                  <from>
                    <xdr:col>4</xdr:col>
                    <xdr:colOff>0</xdr:colOff>
                    <xdr:row>72</xdr:row>
                    <xdr:rowOff>0</xdr:rowOff>
                  </from>
                  <to>
                    <xdr:col>4</xdr:col>
                    <xdr:colOff>2686050</xdr:colOff>
                    <xdr:row>72</xdr:row>
                    <xdr:rowOff>190500</xdr:rowOff>
                  </to>
                </anchor>
              </controlPr>
            </control>
          </mc:Choice>
        </mc:AlternateContent>
        <mc:AlternateContent xmlns:mc="http://schemas.openxmlformats.org/markup-compatibility/2006">
          <mc:Choice Requires="x14">
            <control shapeId="4178" r:id="rId18" name="Check Box 82">
              <controlPr locked="0" defaultSize="0" autoFill="0" autoLine="0" autoPict="0">
                <anchor moveWithCells="1">
                  <from>
                    <xdr:col>4</xdr:col>
                    <xdr:colOff>0</xdr:colOff>
                    <xdr:row>73</xdr:row>
                    <xdr:rowOff>0</xdr:rowOff>
                  </from>
                  <to>
                    <xdr:col>4</xdr:col>
                    <xdr:colOff>2686050</xdr:colOff>
                    <xdr:row>73</xdr:row>
                    <xdr:rowOff>190500</xdr:rowOff>
                  </to>
                </anchor>
              </controlPr>
            </control>
          </mc:Choice>
        </mc:AlternateContent>
        <mc:AlternateContent xmlns:mc="http://schemas.openxmlformats.org/markup-compatibility/2006">
          <mc:Choice Requires="x14">
            <control shapeId="4179" r:id="rId19" name="Check Box 83">
              <controlPr locked="0" defaultSize="0" autoFill="0" autoLine="0" autoPict="0">
                <anchor moveWithCells="1">
                  <from>
                    <xdr:col>4</xdr:col>
                    <xdr:colOff>0</xdr:colOff>
                    <xdr:row>74</xdr:row>
                    <xdr:rowOff>0</xdr:rowOff>
                  </from>
                  <to>
                    <xdr:col>4</xdr:col>
                    <xdr:colOff>2686050</xdr:colOff>
                    <xdr:row>74</xdr:row>
                    <xdr:rowOff>190500</xdr:rowOff>
                  </to>
                </anchor>
              </controlPr>
            </control>
          </mc:Choice>
        </mc:AlternateContent>
        <mc:AlternateContent xmlns:mc="http://schemas.openxmlformats.org/markup-compatibility/2006">
          <mc:Choice Requires="x14">
            <control shapeId="4180" r:id="rId20" name="Check Box 84">
              <controlPr locked="0" defaultSize="0" autoFill="0" autoLine="0" autoPict="0">
                <anchor moveWithCells="1">
                  <from>
                    <xdr:col>4</xdr:col>
                    <xdr:colOff>0</xdr:colOff>
                    <xdr:row>75</xdr:row>
                    <xdr:rowOff>0</xdr:rowOff>
                  </from>
                  <to>
                    <xdr:col>4</xdr:col>
                    <xdr:colOff>2686050</xdr:colOff>
                    <xdr:row>75</xdr:row>
                    <xdr:rowOff>190500</xdr:rowOff>
                  </to>
                </anchor>
              </controlPr>
            </control>
          </mc:Choice>
        </mc:AlternateContent>
        <mc:AlternateContent xmlns:mc="http://schemas.openxmlformats.org/markup-compatibility/2006">
          <mc:Choice Requires="x14">
            <control shapeId="4181" r:id="rId21" name="Check Box 85">
              <controlPr locked="0" defaultSize="0" autoFill="0" autoLine="0" autoPict="0">
                <anchor moveWithCells="1">
                  <from>
                    <xdr:col>4</xdr:col>
                    <xdr:colOff>0</xdr:colOff>
                    <xdr:row>76</xdr:row>
                    <xdr:rowOff>0</xdr:rowOff>
                  </from>
                  <to>
                    <xdr:col>4</xdr:col>
                    <xdr:colOff>2686050</xdr:colOff>
                    <xdr:row>76</xdr:row>
                    <xdr:rowOff>190500</xdr:rowOff>
                  </to>
                </anchor>
              </controlPr>
            </control>
          </mc:Choice>
        </mc:AlternateContent>
        <mc:AlternateContent xmlns:mc="http://schemas.openxmlformats.org/markup-compatibility/2006">
          <mc:Choice Requires="x14">
            <control shapeId="4182" r:id="rId22" name="Check Box 86">
              <controlPr locked="0" defaultSize="0" autoFill="0" autoLine="0" autoPict="0">
                <anchor moveWithCells="1">
                  <from>
                    <xdr:col>4</xdr:col>
                    <xdr:colOff>0</xdr:colOff>
                    <xdr:row>79</xdr:row>
                    <xdr:rowOff>0</xdr:rowOff>
                  </from>
                  <to>
                    <xdr:col>4</xdr:col>
                    <xdr:colOff>2686050</xdr:colOff>
                    <xdr:row>79</xdr:row>
                    <xdr:rowOff>190500</xdr:rowOff>
                  </to>
                </anchor>
              </controlPr>
            </control>
          </mc:Choice>
        </mc:AlternateContent>
        <mc:AlternateContent xmlns:mc="http://schemas.openxmlformats.org/markup-compatibility/2006">
          <mc:Choice Requires="x14">
            <control shapeId="4183" r:id="rId23" name="Check Box 87">
              <controlPr locked="0" defaultSize="0" autoFill="0" autoLine="0" autoPict="0">
                <anchor moveWithCells="1">
                  <from>
                    <xdr:col>4</xdr:col>
                    <xdr:colOff>0</xdr:colOff>
                    <xdr:row>80</xdr:row>
                    <xdr:rowOff>0</xdr:rowOff>
                  </from>
                  <to>
                    <xdr:col>4</xdr:col>
                    <xdr:colOff>2686050</xdr:colOff>
                    <xdr:row>80</xdr:row>
                    <xdr:rowOff>190500</xdr:rowOff>
                  </to>
                </anchor>
              </controlPr>
            </control>
          </mc:Choice>
        </mc:AlternateContent>
        <mc:AlternateContent xmlns:mc="http://schemas.openxmlformats.org/markup-compatibility/2006">
          <mc:Choice Requires="x14">
            <control shapeId="4184" r:id="rId24" name="Check Box 88">
              <controlPr locked="0" defaultSize="0" autoFill="0" autoLine="0" autoPict="0">
                <anchor moveWithCells="1">
                  <from>
                    <xdr:col>4</xdr:col>
                    <xdr:colOff>0</xdr:colOff>
                    <xdr:row>81</xdr:row>
                    <xdr:rowOff>0</xdr:rowOff>
                  </from>
                  <to>
                    <xdr:col>4</xdr:col>
                    <xdr:colOff>2686050</xdr:colOff>
                    <xdr:row>81</xdr:row>
                    <xdr:rowOff>190500</xdr:rowOff>
                  </to>
                </anchor>
              </controlPr>
            </control>
          </mc:Choice>
        </mc:AlternateContent>
        <mc:AlternateContent xmlns:mc="http://schemas.openxmlformats.org/markup-compatibility/2006">
          <mc:Choice Requires="x14">
            <control shapeId="4185" r:id="rId25" name="Check Box 89">
              <controlPr locked="0" defaultSize="0" autoFill="0" autoLine="0" autoPict="0">
                <anchor moveWithCells="1">
                  <from>
                    <xdr:col>4</xdr:col>
                    <xdr:colOff>0</xdr:colOff>
                    <xdr:row>77</xdr:row>
                    <xdr:rowOff>0</xdr:rowOff>
                  </from>
                  <to>
                    <xdr:col>4</xdr:col>
                    <xdr:colOff>2686050</xdr:colOff>
                    <xdr:row>77</xdr:row>
                    <xdr:rowOff>190500</xdr:rowOff>
                  </to>
                </anchor>
              </controlPr>
            </control>
          </mc:Choice>
        </mc:AlternateContent>
        <mc:AlternateContent xmlns:mc="http://schemas.openxmlformats.org/markup-compatibility/2006">
          <mc:Choice Requires="x14">
            <control shapeId="4186" r:id="rId26" name="Check Box 90">
              <controlPr locked="0" defaultSize="0" autoFill="0" autoLine="0" autoPict="0">
                <anchor moveWithCells="1">
                  <from>
                    <xdr:col>4</xdr:col>
                    <xdr:colOff>0</xdr:colOff>
                    <xdr:row>78</xdr:row>
                    <xdr:rowOff>0</xdr:rowOff>
                  </from>
                  <to>
                    <xdr:col>4</xdr:col>
                    <xdr:colOff>2686050</xdr:colOff>
                    <xdr:row>78</xdr:row>
                    <xdr:rowOff>190500</xdr:rowOff>
                  </to>
                </anchor>
              </controlPr>
            </control>
          </mc:Choice>
        </mc:AlternateContent>
        <mc:AlternateContent xmlns:mc="http://schemas.openxmlformats.org/markup-compatibility/2006">
          <mc:Choice Requires="x14">
            <control shapeId="4187" r:id="rId27" name="Check Box 91">
              <controlPr locked="0" defaultSize="0" autoFill="0" autoLine="0" autoPict="0">
                <anchor moveWithCells="1">
                  <from>
                    <xdr:col>4</xdr:col>
                    <xdr:colOff>0</xdr:colOff>
                    <xdr:row>70</xdr:row>
                    <xdr:rowOff>0</xdr:rowOff>
                  </from>
                  <to>
                    <xdr:col>4</xdr:col>
                    <xdr:colOff>2686050</xdr:colOff>
                    <xdr:row>70</xdr:row>
                    <xdr:rowOff>190500</xdr:rowOff>
                  </to>
                </anchor>
              </controlPr>
            </control>
          </mc:Choice>
        </mc:AlternateContent>
        <mc:AlternateContent xmlns:mc="http://schemas.openxmlformats.org/markup-compatibility/2006">
          <mc:Choice Requires="x14">
            <control shapeId="4188" r:id="rId28" name="Check Box 92">
              <controlPr locked="0" defaultSize="0" autoFill="0" autoLine="0" autoPict="0">
                <anchor moveWithCells="1">
                  <from>
                    <xdr:col>4</xdr:col>
                    <xdr:colOff>0</xdr:colOff>
                    <xdr:row>29</xdr:row>
                    <xdr:rowOff>0</xdr:rowOff>
                  </from>
                  <to>
                    <xdr:col>4</xdr:col>
                    <xdr:colOff>2686050</xdr:colOff>
                    <xdr:row>29</xdr:row>
                    <xdr:rowOff>190500</xdr:rowOff>
                  </to>
                </anchor>
              </controlPr>
            </control>
          </mc:Choice>
        </mc:AlternateContent>
        <mc:AlternateContent xmlns:mc="http://schemas.openxmlformats.org/markup-compatibility/2006">
          <mc:Choice Requires="x14">
            <control shapeId="4189" r:id="rId29" name="Check Box 93">
              <controlPr locked="0" defaultSize="0" autoFill="0" autoLine="0" autoPict="0">
                <anchor moveWithCells="1">
                  <from>
                    <xdr:col>4</xdr:col>
                    <xdr:colOff>0</xdr:colOff>
                    <xdr:row>30</xdr:row>
                    <xdr:rowOff>0</xdr:rowOff>
                  </from>
                  <to>
                    <xdr:col>4</xdr:col>
                    <xdr:colOff>2686050</xdr:colOff>
                    <xdr:row>30</xdr:row>
                    <xdr:rowOff>190500</xdr:rowOff>
                  </to>
                </anchor>
              </controlPr>
            </control>
          </mc:Choice>
        </mc:AlternateContent>
        <mc:AlternateContent xmlns:mc="http://schemas.openxmlformats.org/markup-compatibility/2006">
          <mc:Choice Requires="x14">
            <control shapeId="4190" r:id="rId30" name="Check Box 94">
              <controlPr locked="0" defaultSize="0" autoFill="0" autoLine="0" autoPict="0">
                <anchor moveWithCells="1">
                  <from>
                    <xdr:col>4</xdr:col>
                    <xdr:colOff>0</xdr:colOff>
                    <xdr:row>31</xdr:row>
                    <xdr:rowOff>0</xdr:rowOff>
                  </from>
                  <to>
                    <xdr:col>4</xdr:col>
                    <xdr:colOff>2686050</xdr:colOff>
                    <xdr:row>31</xdr:row>
                    <xdr:rowOff>190500</xdr:rowOff>
                  </to>
                </anchor>
              </controlPr>
            </control>
          </mc:Choice>
        </mc:AlternateContent>
        <mc:AlternateContent xmlns:mc="http://schemas.openxmlformats.org/markup-compatibility/2006">
          <mc:Choice Requires="x14">
            <control shapeId="4191" r:id="rId31" name="Check Box 95">
              <controlPr locked="0" defaultSize="0" autoFill="0" autoLine="0" autoPict="0">
                <anchor moveWithCells="1">
                  <from>
                    <xdr:col>4</xdr:col>
                    <xdr:colOff>0</xdr:colOff>
                    <xdr:row>32</xdr:row>
                    <xdr:rowOff>0</xdr:rowOff>
                  </from>
                  <to>
                    <xdr:col>4</xdr:col>
                    <xdr:colOff>2686050</xdr:colOff>
                    <xdr:row>32</xdr:row>
                    <xdr:rowOff>190500</xdr:rowOff>
                  </to>
                </anchor>
              </controlPr>
            </control>
          </mc:Choice>
        </mc:AlternateContent>
        <mc:AlternateContent xmlns:mc="http://schemas.openxmlformats.org/markup-compatibility/2006">
          <mc:Choice Requires="x14">
            <control shapeId="4192" r:id="rId32" name="Check Box 96">
              <controlPr locked="0" defaultSize="0" autoFill="0" autoLine="0" autoPict="0">
                <anchor moveWithCells="1">
                  <from>
                    <xdr:col>4</xdr:col>
                    <xdr:colOff>0</xdr:colOff>
                    <xdr:row>33</xdr:row>
                    <xdr:rowOff>0</xdr:rowOff>
                  </from>
                  <to>
                    <xdr:col>4</xdr:col>
                    <xdr:colOff>2686050</xdr:colOff>
                    <xdr:row>33</xdr:row>
                    <xdr:rowOff>190500</xdr:rowOff>
                  </to>
                </anchor>
              </controlPr>
            </control>
          </mc:Choice>
        </mc:AlternateContent>
        <mc:AlternateContent xmlns:mc="http://schemas.openxmlformats.org/markup-compatibility/2006">
          <mc:Choice Requires="x14">
            <control shapeId="4193" r:id="rId33" name="Check Box 97">
              <controlPr locked="0" defaultSize="0" autoFill="0" autoLine="0" autoPict="0">
                <anchor moveWithCells="1">
                  <from>
                    <xdr:col>4</xdr:col>
                    <xdr:colOff>0</xdr:colOff>
                    <xdr:row>34</xdr:row>
                    <xdr:rowOff>0</xdr:rowOff>
                  </from>
                  <to>
                    <xdr:col>4</xdr:col>
                    <xdr:colOff>2686050</xdr:colOff>
                    <xdr:row>34</xdr:row>
                    <xdr:rowOff>190500</xdr:rowOff>
                  </to>
                </anchor>
              </controlPr>
            </control>
          </mc:Choice>
        </mc:AlternateContent>
        <mc:AlternateContent xmlns:mc="http://schemas.openxmlformats.org/markup-compatibility/2006">
          <mc:Choice Requires="x14">
            <control shapeId="4194" r:id="rId34" name="Check Box 98">
              <controlPr locked="0" defaultSize="0" autoFill="0" autoLine="0" autoPict="0">
                <anchor moveWithCells="1">
                  <from>
                    <xdr:col>4</xdr:col>
                    <xdr:colOff>0</xdr:colOff>
                    <xdr:row>35</xdr:row>
                    <xdr:rowOff>0</xdr:rowOff>
                  </from>
                  <to>
                    <xdr:col>4</xdr:col>
                    <xdr:colOff>2686050</xdr:colOff>
                    <xdr:row>35</xdr:row>
                    <xdr:rowOff>190500</xdr:rowOff>
                  </to>
                </anchor>
              </controlPr>
            </control>
          </mc:Choice>
        </mc:AlternateContent>
        <mc:AlternateContent xmlns:mc="http://schemas.openxmlformats.org/markup-compatibility/2006">
          <mc:Choice Requires="x14">
            <control shapeId="4195" r:id="rId35" name="Check Box 99">
              <controlPr locked="0" defaultSize="0" autoFill="0" autoLine="0" autoPict="0">
                <anchor moveWithCells="1">
                  <from>
                    <xdr:col>4</xdr:col>
                    <xdr:colOff>0</xdr:colOff>
                    <xdr:row>38</xdr:row>
                    <xdr:rowOff>0</xdr:rowOff>
                  </from>
                  <to>
                    <xdr:col>4</xdr:col>
                    <xdr:colOff>2686050</xdr:colOff>
                    <xdr:row>38</xdr:row>
                    <xdr:rowOff>190500</xdr:rowOff>
                  </to>
                </anchor>
              </controlPr>
            </control>
          </mc:Choice>
        </mc:AlternateContent>
        <mc:AlternateContent xmlns:mc="http://schemas.openxmlformats.org/markup-compatibility/2006">
          <mc:Choice Requires="x14">
            <control shapeId="4196" r:id="rId36" name="Check Box 100">
              <controlPr locked="0" defaultSize="0" autoFill="0" autoLine="0" autoPict="0">
                <anchor moveWithCells="1">
                  <from>
                    <xdr:col>4</xdr:col>
                    <xdr:colOff>0</xdr:colOff>
                    <xdr:row>39</xdr:row>
                    <xdr:rowOff>0</xdr:rowOff>
                  </from>
                  <to>
                    <xdr:col>4</xdr:col>
                    <xdr:colOff>2686050</xdr:colOff>
                    <xdr:row>39</xdr:row>
                    <xdr:rowOff>190500</xdr:rowOff>
                  </to>
                </anchor>
              </controlPr>
            </control>
          </mc:Choice>
        </mc:AlternateContent>
        <mc:AlternateContent xmlns:mc="http://schemas.openxmlformats.org/markup-compatibility/2006">
          <mc:Choice Requires="x14">
            <control shapeId="4197" r:id="rId37" name="Check Box 101">
              <controlPr locked="0" defaultSize="0" autoFill="0" autoLine="0" autoPict="0">
                <anchor moveWithCells="1">
                  <from>
                    <xdr:col>4</xdr:col>
                    <xdr:colOff>0</xdr:colOff>
                    <xdr:row>40</xdr:row>
                    <xdr:rowOff>0</xdr:rowOff>
                  </from>
                  <to>
                    <xdr:col>4</xdr:col>
                    <xdr:colOff>2686050</xdr:colOff>
                    <xdr:row>40</xdr:row>
                    <xdr:rowOff>190500</xdr:rowOff>
                  </to>
                </anchor>
              </controlPr>
            </control>
          </mc:Choice>
        </mc:AlternateContent>
        <mc:AlternateContent xmlns:mc="http://schemas.openxmlformats.org/markup-compatibility/2006">
          <mc:Choice Requires="x14">
            <control shapeId="4198" r:id="rId38" name="Check Box 102">
              <controlPr locked="0" defaultSize="0" autoFill="0" autoLine="0" autoPict="0">
                <anchor moveWithCells="1">
                  <from>
                    <xdr:col>4</xdr:col>
                    <xdr:colOff>0</xdr:colOff>
                    <xdr:row>41</xdr:row>
                    <xdr:rowOff>0</xdr:rowOff>
                  </from>
                  <to>
                    <xdr:col>4</xdr:col>
                    <xdr:colOff>2686050</xdr:colOff>
                    <xdr:row>41</xdr:row>
                    <xdr:rowOff>190500</xdr:rowOff>
                  </to>
                </anchor>
              </controlPr>
            </control>
          </mc:Choice>
        </mc:AlternateContent>
        <mc:AlternateContent xmlns:mc="http://schemas.openxmlformats.org/markup-compatibility/2006">
          <mc:Choice Requires="x14">
            <control shapeId="4199" r:id="rId39" name="Check Box 103">
              <controlPr locked="0" defaultSize="0" autoFill="0" autoLine="0" autoPict="0">
                <anchor moveWithCells="1">
                  <from>
                    <xdr:col>4</xdr:col>
                    <xdr:colOff>0</xdr:colOff>
                    <xdr:row>36</xdr:row>
                    <xdr:rowOff>0</xdr:rowOff>
                  </from>
                  <to>
                    <xdr:col>4</xdr:col>
                    <xdr:colOff>2686050</xdr:colOff>
                    <xdr:row>36</xdr:row>
                    <xdr:rowOff>190500</xdr:rowOff>
                  </to>
                </anchor>
              </controlPr>
            </control>
          </mc:Choice>
        </mc:AlternateContent>
        <mc:AlternateContent xmlns:mc="http://schemas.openxmlformats.org/markup-compatibility/2006">
          <mc:Choice Requires="x14">
            <control shapeId="4200" r:id="rId40" name="Check Box 104">
              <controlPr locked="0" defaultSize="0" autoFill="0" autoLine="0" autoPict="0">
                <anchor moveWithCells="1">
                  <from>
                    <xdr:col>4</xdr:col>
                    <xdr:colOff>0</xdr:colOff>
                    <xdr:row>37</xdr:row>
                    <xdr:rowOff>0</xdr:rowOff>
                  </from>
                  <to>
                    <xdr:col>4</xdr:col>
                    <xdr:colOff>2686050</xdr:colOff>
                    <xdr:row>37</xdr:row>
                    <xdr:rowOff>190500</xdr:rowOff>
                  </to>
                </anchor>
              </controlPr>
            </control>
          </mc:Choice>
        </mc:AlternateContent>
        <mc:AlternateContent xmlns:mc="http://schemas.openxmlformats.org/markup-compatibility/2006">
          <mc:Choice Requires="x14">
            <control shapeId="4207" r:id="rId41" name="Check Box 111">
              <controlPr locked="0" defaultSize="0" autoFill="0" autoLine="0" autoPict="0">
                <anchor moveWithCells="1">
                  <from>
                    <xdr:col>4</xdr:col>
                    <xdr:colOff>0</xdr:colOff>
                    <xdr:row>114</xdr:row>
                    <xdr:rowOff>0</xdr:rowOff>
                  </from>
                  <to>
                    <xdr:col>4</xdr:col>
                    <xdr:colOff>2686050</xdr:colOff>
                    <xdr:row>114</xdr:row>
                    <xdr:rowOff>190500</xdr:rowOff>
                  </to>
                </anchor>
              </controlPr>
            </control>
          </mc:Choice>
        </mc:AlternateContent>
        <mc:AlternateContent xmlns:mc="http://schemas.openxmlformats.org/markup-compatibility/2006">
          <mc:Choice Requires="x14">
            <control shapeId="4208" r:id="rId42" name="Check Box 112">
              <controlPr locked="0" defaultSize="0" autoFill="0" autoLine="0" autoPict="0">
                <anchor moveWithCells="1">
                  <from>
                    <xdr:col>4</xdr:col>
                    <xdr:colOff>0</xdr:colOff>
                    <xdr:row>115</xdr:row>
                    <xdr:rowOff>0</xdr:rowOff>
                  </from>
                  <to>
                    <xdr:col>4</xdr:col>
                    <xdr:colOff>2686050</xdr:colOff>
                    <xdr:row>115</xdr:row>
                    <xdr:rowOff>190500</xdr:rowOff>
                  </to>
                </anchor>
              </controlPr>
            </control>
          </mc:Choice>
        </mc:AlternateContent>
        <mc:AlternateContent xmlns:mc="http://schemas.openxmlformats.org/markup-compatibility/2006">
          <mc:Choice Requires="x14">
            <control shapeId="4209" r:id="rId43" name="Check Box 113">
              <controlPr locked="0" defaultSize="0" autoFill="0" autoLine="0" autoPict="0">
                <anchor moveWithCells="1">
                  <from>
                    <xdr:col>4</xdr:col>
                    <xdr:colOff>0</xdr:colOff>
                    <xdr:row>116</xdr:row>
                    <xdr:rowOff>0</xdr:rowOff>
                  </from>
                  <to>
                    <xdr:col>4</xdr:col>
                    <xdr:colOff>2686050</xdr:colOff>
                    <xdr:row>116</xdr:row>
                    <xdr:rowOff>190500</xdr:rowOff>
                  </to>
                </anchor>
              </controlPr>
            </control>
          </mc:Choice>
        </mc:AlternateContent>
        <mc:AlternateContent xmlns:mc="http://schemas.openxmlformats.org/markup-compatibility/2006">
          <mc:Choice Requires="x14">
            <control shapeId="4210" r:id="rId44" name="Check Box 114">
              <controlPr locked="0" defaultSize="0" autoFill="0" autoLine="0" autoPict="0">
                <anchor moveWithCells="1">
                  <from>
                    <xdr:col>4</xdr:col>
                    <xdr:colOff>0</xdr:colOff>
                    <xdr:row>121</xdr:row>
                    <xdr:rowOff>0</xdr:rowOff>
                  </from>
                  <to>
                    <xdr:col>4</xdr:col>
                    <xdr:colOff>2686050</xdr:colOff>
                    <xdr:row>121</xdr:row>
                    <xdr:rowOff>190500</xdr:rowOff>
                  </to>
                </anchor>
              </controlPr>
            </control>
          </mc:Choice>
        </mc:AlternateContent>
        <mc:AlternateContent xmlns:mc="http://schemas.openxmlformats.org/markup-compatibility/2006">
          <mc:Choice Requires="x14">
            <control shapeId="4211" r:id="rId45" name="Check Box 115">
              <controlPr locked="0" defaultSize="0" autoFill="0" autoLine="0" autoPict="0">
                <anchor moveWithCells="1">
                  <from>
                    <xdr:col>4</xdr:col>
                    <xdr:colOff>0</xdr:colOff>
                    <xdr:row>122</xdr:row>
                    <xdr:rowOff>0</xdr:rowOff>
                  </from>
                  <to>
                    <xdr:col>4</xdr:col>
                    <xdr:colOff>2686050</xdr:colOff>
                    <xdr:row>122</xdr:row>
                    <xdr:rowOff>190500</xdr:rowOff>
                  </to>
                </anchor>
              </controlPr>
            </control>
          </mc:Choice>
        </mc:AlternateContent>
        <mc:AlternateContent xmlns:mc="http://schemas.openxmlformats.org/markup-compatibility/2006">
          <mc:Choice Requires="x14">
            <control shapeId="4212" r:id="rId46" name="Check Box 116">
              <controlPr locked="0" defaultSize="0" autoFill="0" autoLine="0" autoPict="0">
                <anchor moveWithCells="1">
                  <from>
                    <xdr:col>4</xdr:col>
                    <xdr:colOff>0</xdr:colOff>
                    <xdr:row>123</xdr:row>
                    <xdr:rowOff>0</xdr:rowOff>
                  </from>
                  <to>
                    <xdr:col>4</xdr:col>
                    <xdr:colOff>2686050</xdr:colOff>
                    <xdr:row>123</xdr:row>
                    <xdr:rowOff>190500</xdr:rowOff>
                  </to>
                </anchor>
              </controlPr>
            </control>
          </mc:Choice>
        </mc:AlternateContent>
        <mc:AlternateContent xmlns:mc="http://schemas.openxmlformats.org/markup-compatibility/2006">
          <mc:Choice Requires="x14">
            <control shapeId="4213" r:id="rId47" name="Check Box 117">
              <controlPr locked="0" defaultSize="0" autoFill="0" autoLine="0" autoPict="0">
                <anchor moveWithCells="1">
                  <from>
                    <xdr:col>4</xdr:col>
                    <xdr:colOff>0</xdr:colOff>
                    <xdr:row>124</xdr:row>
                    <xdr:rowOff>0</xdr:rowOff>
                  </from>
                  <to>
                    <xdr:col>4</xdr:col>
                    <xdr:colOff>2686050</xdr:colOff>
                    <xdr:row>124</xdr:row>
                    <xdr:rowOff>190500</xdr:rowOff>
                  </to>
                </anchor>
              </controlPr>
            </control>
          </mc:Choice>
        </mc:AlternateContent>
        <mc:AlternateContent xmlns:mc="http://schemas.openxmlformats.org/markup-compatibility/2006">
          <mc:Choice Requires="x14">
            <control shapeId="4214" r:id="rId48" name="Check Box 118">
              <controlPr locked="0" defaultSize="0" autoFill="0" autoLine="0" autoPict="0">
                <anchor moveWithCells="1">
                  <from>
                    <xdr:col>4</xdr:col>
                    <xdr:colOff>0</xdr:colOff>
                    <xdr:row>125</xdr:row>
                    <xdr:rowOff>0</xdr:rowOff>
                  </from>
                  <to>
                    <xdr:col>4</xdr:col>
                    <xdr:colOff>2686050</xdr:colOff>
                    <xdr:row>125</xdr:row>
                    <xdr:rowOff>190500</xdr:rowOff>
                  </to>
                </anchor>
              </controlPr>
            </control>
          </mc:Choice>
        </mc:AlternateContent>
        <mc:AlternateContent xmlns:mc="http://schemas.openxmlformats.org/markup-compatibility/2006">
          <mc:Choice Requires="x14">
            <control shapeId="4215" r:id="rId49" name="Check Box 119">
              <controlPr locked="0" defaultSize="0" autoFill="0" autoLine="0" autoPict="0">
                <anchor moveWithCells="1">
                  <from>
                    <xdr:col>4</xdr:col>
                    <xdr:colOff>0</xdr:colOff>
                    <xdr:row>126</xdr:row>
                    <xdr:rowOff>0</xdr:rowOff>
                  </from>
                  <to>
                    <xdr:col>4</xdr:col>
                    <xdr:colOff>2686050</xdr:colOff>
                    <xdr:row>126</xdr:row>
                    <xdr:rowOff>190500</xdr:rowOff>
                  </to>
                </anchor>
              </controlPr>
            </control>
          </mc:Choice>
        </mc:AlternateContent>
        <mc:AlternateContent xmlns:mc="http://schemas.openxmlformats.org/markup-compatibility/2006">
          <mc:Choice Requires="x14">
            <control shapeId="4216" r:id="rId50" name="Check Box 120">
              <controlPr locked="0" defaultSize="0" autoFill="0" autoLine="0" autoPict="0">
                <anchor moveWithCells="1">
                  <from>
                    <xdr:col>4</xdr:col>
                    <xdr:colOff>0</xdr:colOff>
                    <xdr:row>129</xdr:row>
                    <xdr:rowOff>0</xdr:rowOff>
                  </from>
                  <to>
                    <xdr:col>4</xdr:col>
                    <xdr:colOff>2686050</xdr:colOff>
                    <xdr:row>129</xdr:row>
                    <xdr:rowOff>190500</xdr:rowOff>
                  </to>
                </anchor>
              </controlPr>
            </control>
          </mc:Choice>
        </mc:AlternateContent>
        <mc:AlternateContent xmlns:mc="http://schemas.openxmlformats.org/markup-compatibility/2006">
          <mc:Choice Requires="x14">
            <control shapeId="4217" r:id="rId51" name="Check Box 121">
              <controlPr locked="0" defaultSize="0" autoFill="0" autoLine="0" autoPict="0">
                <anchor moveWithCells="1">
                  <from>
                    <xdr:col>4</xdr:col>
                    <xdr:colOff>0</xdr:colOff>
                    <xdr:row>130</xdr:row>
                    <xdr:rowOff>0</xdr:rowOff>
                  </from>
                  <to>
                    <xdr:col>4</xdr:col>
                    <xdr:colOff>2686050</xdr:colOff>
                    <xdr:row>130</xdr:row>
                    <xdr:rowOff>190500</xdr:rowOff>
                  </to>
                </anchor>
              </controlPr>
            </control>
          </mc:Choice>
        </mc:AlternateContent>
        <mc:AlternateContent xmlns:mc="http://schemas.openxmlformats.org/markup-compatibility/2006">
          <mc:Choice Requires="x14">
            <control shapeId="4218" r:id="rId52" name="Check Box 122">
              <controlPr locked="0" defaultSize="0" autoFill="0" autoLine="0" autoPict="0">
                <anchor moveWithCells="1">
                  <from>
                    <xdr:col>4</xdr:col>
                    <xdr:colOff>0</xdr:colOff>
                    <xdr:row>131</xdr:row>
                    <xdr:rowOff>0</xdr:rowOff>
                  </from>
                  <to>
                    <xdr:col>4</xdr:col>
                    <xdr:colOff>2686050</xdr:colOff>
                    <xdr:row>131</xdr:row>
                    <xdr:rowOff>190500</xdr:rowOff>
                  </to>
                </anchor>
              </controlPr>
            </control>
          </mc:Choice>
        </mc:AlternateContent>
        <mc:AlternateContent xmlns:mc="http://schemas.openxmlformats.org/markup-compatibility/2006">
          <mc:Choice Requires="x14">
            <control shapeId="4219" r:id="rId53" name="Check Box 123">
              <controlPr locked="0" defaultSize="0" autoFill="0" autoLine="0" autoPict="0">
                <anchor moveWithCells="1">
                  <from>
                    <xdr:col>4</xdr:col>
                    <xdr:colOff>0</xdr:colOff>
                    <xdr:row>127</xdr:row>
                    <xdr:rowOff>0</xdr:rowOff>
                  </from>
                  <to>
                    <xdr:col>4</xdr:col>
                    <xdr:colOff>2686050</xdr:colOff>
                    <xdr:row>127</xdr:row>
                    <xdr:rowOff>190500</xdr:rowOff>
                  </to>
                </anchor>
              </controlPr>
            </control>
          </mc:Choice>
        </mc:AlternateContent>
        <mc:AlternateContent xmlns:mc="http://schemas.openxmlformats.org/markup-compatibility/2006">
          <mc:Choice Requires="x14">
            <control shapeId="4220" r:id="rId54" name="Check Box 124">
              <controlPr locked="0" defaultSize="0" autoFill="0" autoLine="0" autoPict="0">
                <anchor moveWithCells="1">
                  <from>
                    <xdr:col>4</xdr:col>
                    <xdr:colOff>0</xdr:colOff>
                    <xdr:row>128</xdr:row>
                    <xdr:rowOff>0</xdr:rowOff>
                  </from>
                  <to>
                    <xdr:col>4</xdr:col>
                    <xdr:colOff>2686050</xdr:colOff>
                    <xdr:row>128</xdr:row>
                    <xdr:rowOff>190500</xdr:rowOff>
                  </to>
                </anchor>
              </controlPr>
            </control>
          </mc:Choice>
        </mc:AlternateContent>
        <mc:AlternateContent xmlns:mc="http://schemas.openxmlformats.org/markup-compatibility/2006">
          <mc:Choice Requires="x14">
            <control shapeId="4221" r:id="rId55" name="Check Box 125">
              <controlPr locked="0" defaultSize="0" autoFill="0" autoLine="0" autoPict="0">
                <anchor moveWithCells="1">
                  <from>
                    <xdr:col>4</xdr:col>
                    <xdr:colOff>0</xdr:colOff>
                    <xdr:row>120</xdr:row>
                    <xdr:rowOff>0</xdr:rowOff>
                  </from>
                  <to>
                    <xdr:col>4</xdr:col>
                    <xdr:colOff>2686050</xdr:colOff>
                    <xdr:row>120</xdr:row>
                    <xdr:rowOff>190500</xdr:rowOff>
                  </to>
                </anchor>
              </controlPr>
            </control>
          </mc:Choice>
        </mc:AlternateContent>
        <mc:AlternateContent xmlns:mc="http://schemas.openxmlformats.org/markup-compatibility/2006">
          <mc:Choice Requires="x14">
            <control shapeId="4222" r:id="rId56" name="Check Box 126">
              <controlPr locked="0" defaultSize="0" autoFill="0" autoLine="0" autoPict="0">
                <anchor moveWithCells="1">
                  <from>
                    <xdr:col>4</xdr:col>
                    <xdr:colOff>0</xdr:colOff>
                    <xdr:row>132</xdr:row>
                    <xdr:rowOff>0</xdr:rowOff>
                  </from>
                  <to>
                    <xdr:col>4</xdr:col>
                    <xdr:colOff>2686050</xdr:colOff>
                    <xdr:row>132</xdr:row>
                    <xdr:rowOff>190500</xdr:rowOff>
                  </to>
                </anchor>
              </controlPr>
            </control>
          </mc:Choice>
        </mc:AlternateContent>
        <mc:AlternateContent xmlns:mc="http://schemas.openxmlformats.org/markup-compatibility/2006">
          <mc:Choice Requires="x14">
            <control shapeId="4223" r:id="rId57" name="Check Box 127">
              <controlPr locked="0" defaultSize="0" autoFill="0" autoLine="0" autoPict="0">
                <anchor moveWithCells="1">
                  <from>
                    <xdr:col>4</xdr:col>
                    <xdr:colOff>0</xdr:colOff>
                    <xdr:row>133</xdr:row>
                    <xdr:rowOff>0</xdr:rowOff>
                  </from>
                  <to>
                    <xdr:col>4</xdr:col>
                    <xdr:colOff>2686050</xdr:colOff>
                    <xdr:row>133</xdr:row>
                    <xdr:rowOff>190500</xdr:rowOff>
                  </to>
                </anchor>
              </controlPr>
            </control>
          </mc:Choice>
        </mc:AlternateContent>
        <mc:AlternateContent xmlns:mc="http://schemas.openxmlformats.org/markup-compatibility/2006">
          <mc:Choice Requires="x14">
            <control shapeId="4227" r:id="rId58" name="Check Box 131">
              <controlPr locked="0" defaultSize="0" autoFill="0" autoLine="0" autoPict="0">
                <anchor moveWithCells="1">
                  <from>
                    <xdr:col>4</xdr:col>
                    <xdr:colOff>0</xdr:colOff>
                    <xdr:row>163</xdr:row>
                    <xdr:rowOff>0</xdr:rowOff>
                  </from>
                  <to>
                    <xdr:col>4</xdr:col>
                    <xdr:colOff>2686050</xdr:colOff>
                    <xdr:row>163</xdr:row>
                    <xdr:rowOff>190500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EO70"/>
  <sheetViews>
    <sheetView tabSelected="1" zoomScaleNormal="100" workbookViewId="0">
      <selection activeCell="EW5" sqref="EW5"/>
    </sheetView>
  </sheetViews>
  <sheetFormatPr defaultColWidth="0.875" defaultRowHeight="13.5"/>
  <cols>
    <col min="1" max="16384" width="0.875" style="4"/>
  </cols>
  <sheetData>
    <row r="1" spans="1:144" ht="21.95" customHeight="1">
      <c r="A1" s="1"/>
      <c r="B1" s="1"/>
      <c r="C1" s="1"/>
      <c r="D1" s="1"/>
      <c r="E1" s="2"/>
      <c r="F1" s="1"/>
      <c r="G1" s="2"/>
      <c r="H1" s="2"/>
      <c r="I1" s="2"/>
      <c r="J1" s="2"/>
      <c r="K1" s="2"/>
      <c r="L1" s="2"/>
      <c r="M1" s="2"/>
      <c r="N1" s="2"/>
      <c r="O1" s="2"/>
      <c r="P1" s="2"/>
      <c r="Q1" s="2"/>
      <c r="R1" s="2"/>
      <c r="S1" s="2"/>
      <c r="T1" s="2"/>
      <c r="U1" s="2"/>
      <c r="V1" s="2"/>
      <c r="W1" s="2"/>
      <c r="X1" s="2"/>
      <c r="Y1" s="2"/>
      <c r="Z1" s="2"/>
      <c r="AA1" s="2"/>
      <c r="AB1" s="1"/>
      <c r="AC1" s="1"/>
      <c r="AD1" s="1"/>
      <c r="AE1" s="2"/>
      <c r="AF1" s="2"/>
      <c r="AG1" s="2"/>
      <c r="AH1" s="2"/>
      <c r="AI1" s="2"/>
      <c r="AJ1" s="1"/>
      <c r="AK1" s="1"/>
      <c r="AL1" s="1"/>
      <c r="AM1" s="1"/>
      <c r="AN1" s="300" t="s">
        <v>0</v>
      </c>
      <c r="AO1" s="300"/>
      <c r="AP1" s="300"/>
      <c r="AQ1" s="300"/>
      <c r="AR1" s="300"/>
      <c r="AS1" s="300"/>
      <c r="AT1" s="300"/>
      <c r="AU1" s="300"/>
      <c r="AV1" s="300"/>
      <c r="AW1" s="300"/>
      <c r="AX1" s="300"/>
      <c r="AY1" s="300"/>
      <c r="AZ1" s="300"/>
      <c r="BA1" s="300"/>
      <c r="BB1" s="300"/>
      <c r="BC1" s="300"/>
      <c r="BD1" s="300"/>
      <c r="BE1" s="300"/>
      <c r="BF1" s="300"/>
      <c r="BG1" s="300"/>
      <c r="BH1" s="300"/>
      <c r="BI1" s="300"/>
      <c r="BJ1" s="300"/>
      <c r="BK1" s="300"/>
      <c r="BL1" s="300"/>
      <c r="BM1" s="300"/>
      <c r="BN1" s="300"/>
      <c r="BO1" s="300"/>
      <c r="BP1" s="300"/>
      <c r="BQ1" s="300"/>
      <c r="BR1" s="300"/>
      <c r="BS1" s="300"/>
      <c r="BT1" s="300"/>
      <c r="BU1" s="300"/>
      <c r="BV1" s="300"/>
      <c r="BW1" s="300"/>
      <c r="BX1" s="300"/>
      <c r="BY1" s="300"/>
      <c r="BZ1" s="300"/>
      <c r="CA1" s="300"/>
      <c r="CB1" s="300"/>
      <c r="CC1" s="300"/>
      <c r="CD1" s="300"/>
      <c r="CE1" s="300"/>
      <c r="CF1" s="300"/>
      <c r="CG1" s="300"/>
      <c r="CH1" s="300"/>
      <c r="CI1" s="300"/>
      <c r="CJ1" s="300"/>
      <c r="CK1" s="300"/>
      <c r="CL1" s="300"/>
      <c r="CM1" s="300"/>
      <c r="CN1" s="300"/>
      <c r="CO1" s="300"/>
      <c r="CP1" s="300"/>
      <c r="CQ1" s="300"/>
      <c r="CR1" s="300"/>
      <c r="CS1" s="300"/>
      <c r="CT1" s="2"/>
      <c r="CU1" s="2"/>
      <c r="CV1" s="2"/>
      <c r="CW1" s="2"/>
      <c r="CX1" s="2"/>
      <c r="CY1" s="2"/>
      <c r="CZ1" s="2"/>
      <c r="DA1" s="2"/>
      <c r="DB1" s="2"/>
      <c r="DC1" s="2"/>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row>
    <row r="2" spans="1:144" ht="21.95" customHeight="1">
      <c r="A2" s="1"/>
      <c r="B2" s="1"/>
      <c r="C2" s="1"/>
      <c r="D2" s="1"/>
      <c r="E2" s="2"/>
      <c r="F2" s="1"/>
      <c r="G2" s="2"/>
      <c r="H2" s="2"/>
      <c r="I2" s="2"/>
      <c r="J2" s="2"/>
      <c r="K2" s="2"/>
      <c r="L2" s="2"/>
      <c r="M2" s="2"/>
      <c r="N2" s="2"/>
      <c r="O2" s="9">
        <v>3</v>
      </c>
      <c r="P2" s="9"/>
      <c r="Q2" s="9"/>
      <c r="R2" s="9"/>
      <c r="S2" s="9"/>
      <c r="T2" s="9"/>
      <c r="U2" s="9"/>
      <c r="V2" s="9"/>
      <c r="W2" s="2"/>
      <c r="X2" s="2"/>
      <c r="Y2" s="2"/>
      <c r="Z2" s="2"/>
      <c r="AA2" s="2"/>
      <c r="AB2" s="2"/>
      <c r="AC2" s="2"/>
      <c r="AD2" s="2"/>
      <c r="AE2" s="2"/>
      <c r="AF2" s="2"/>
      <c r="AG2" s="2"/>
      <c r="AH2" s="2"/>
      <c r="AI2" s="2"/>
      <c r="AJ2" s="1"/>
      <c r="AK2" s="1"/>
      <c r="AL2" s="1"/>
      <c r="AM2" s="1"/>
      <c r="AN2" s="300"/>
      <c r="AO2" s="300"/>
      <c r="AP2" s="300"/>
      <c r="AQ2" s="300"/>
      <c r="AR2" s="300"/>
      <c r="AS2" s="300"/>
      <c r="AT2" s="300"/>
      <c r="AU2" s="300"/>
      <c r="AV2" s="300"/>
      <c r="AW2" s="300"/>
      <c r="AX2" s="300"/>
      <c r="AY2" s="300"/>
      <c r="AZ2" s="300"/>
      <c r="BA2" s="300"/>
      <c r="BB2" s="300"/>
      <c r="BC2" s="300"/>
      <c r="BD2" s="300"/>
      <c r="BE2" s="300"/>
      <c r="BF2" s="300"/>
      <c r="BG2" s="300"/>
      <c r="BH2" s="300"/>
      <c r="BI2" s="300"/>
      <c r="BJ2" s="300"/>
      <c r="BK2" s="300"/>
      <c r="BL2" s="300"/>
      <c r="BM2" s="300"/>
      <c r="BN2" s="300"/>
      <c r="BO2" s="300"/>
      <c r="BP2" s="300"/>
      <c r="BQ2" s="300"/>
      <c r="BR2" s="300"/>
      <c r="BS2" s="300"/>
      <c r="BT2" s="300"/>
      <c r="BU2" s="300"/>
      <c r="BV2" s="300"/>
      <c r="BW2" s="300"/>
      <c r="BX2" s="300"/>
      <c r="BY2" s="300"/>
      <c r="BZ2" s="300"/>
      <c r="CA2" s="300"/>
      <c r="CB2" s="300"/>
      <c r="CC2" s="300"/>
      <c r="CD2" s="300"/>
      <c r="CE2" s="300"/>
      <c r="CF2" s="300"/>
      <c r="CG2" s="300"/>
      <c r="CH2" s="300"/>
      <c r="CI2" s="300"/>
      <c r="CJ2" s="300"/>
      <c r="CK2" s="300"/>
      <c r="CL2" s="300"/>
      <c r="CM2" s="300"/>
      <c r="CN2" s="300"/>
      <c r="CO2" s="300"/>
      <c r="CP2" s="300"/>
      <c r="CQ2" s="300"/>
      <c r="CR2" s="300"/>
      <c r="CS2" s="300"/>
      <c r="CT2" s="2"/>
      <c r="CU2" s="2"/>
      <c r="CV2" s="2"/>
      <c r="CW2" s="2"/>
      <c r="CX2" s="2"/>
      <c r="CY2" s="2"/>
      <c r="CZ2" s="2"/>
      <c r="DA2" s="2"/>
      <c r="DB2" s="2"/>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row>
    <row r="3" spans="1:144" ht="13.5" customHeight="1">
      <c r="O3" s="9"/>
      <c r="P3" s="9"/>
      <c r="Q3" s="9"/>
      <c r="R3" s="9"/>
      <c r="S3" s="9"/>
      <c r="T3" s="9"/>
      <c r="U3" s="9"/>
      <c r="V3" s="9"/>
      <c r="W3" s="301" t="s">
        <v>1</v>
      </c>
      <c r="X3" s="301"/>
      <c r="Y3" s="301"/>
      <c r="Z3" s="301"/>
      <c r="AA3" s="301"/>
      <c r="AB3" s="301"/>
      <c r="AC3" s="301"/>
      <c r="AD3" s="301"/>
      <c r="AE3" s="301"/>
      <c r="AF3" s="301"/>
      <c r="AG3" s="301"/>
      <c r="AH3" s="301"/>
      <c r="AI3" s="301"/>
      <c r="AJ3" s="301"/>
      <c r="AK3" s="301"/>
      <c r="AL3" s="301"/>
      <c r="AM3" s="301"/>
      <c r="AN3" s="301"/>
      <c r="AO3" s="301"/>
      <c r="AP3" s="301"/>
      <c r="AQ3" s="301"/>
      <c r="AR3" s="301"/>
      <c r="AS3" s="301"/>
      <c r="AT3" s="301"/>
      <c r="AU3" s="301"/>
      <c r="AV3" s="301"/>
      <c r="AW3" s="6"/>
      <c r="AX3" s="6"/>
      <c r="AY3" s="6"/>
      <c r="AZ3" s="6"/>
      <c r="BA3" s="6"/>
      <c r="BE3" s="301" t="s">
        <v>2</v>
      </c>
      <c r="BF3" s="301"/>
      <c r="BG3" s="301"/>
      <c r="BH3" s="301"/>
      <c r="BI3" s="301"/>
      <c r="BJ3" s="301"/>
      <c r="BK3" s="301"/>
      <c r="BL3" s="301"/>
      <c r="BM3" s="301"/>
      <c r="BN3" s="301"/>
      <c r="BO3" s="301"/>
      <c r="BP3" s="301"/>
      <c r="BQ3" s="301"/>
      <c r="BR3" s="301"/>
      <c r="BS3" s="301"/>
      <c r="BT3" s="301"/>
      <c r="BU3" s="301"/>
      <c r="BV3" s="301"/>
      <c r="BW3" s="301"/>
      <c r="BX3" s="301"/>
      <c r="BY3" s="301"/>
      <c r="BZ3" s="301"/>
      <c r="CA3" s="301"/>
      <c r="CB3" s="301"/>
      <c r="CC3" s="301"/>
      <c r="CD3" s="301"/>
      <c r="CE3" s="301"/>
      <c r="CF3" s="301"/>
      <c r="CG3" s="301"/>
      <c r="CH3" s="301"/>
      <c r="CI3" s="301"/>
      <c r="CJ3" s="301"/>
      <c r="CK3" s="301"/>
      <c r="CL3" s="301"/>
      <c r="CM3" s="301"/>
      <c r="CN3" s="301"/>
      <c r="CO3" s="301"/>
      <c r="CP3" s="301"/>
      <c r="CQ3" s="301"/>
      <c r="CR3" s="301"/>
    </row>
    <row r="4" spans="1:144" ht="6" customHeight="1">
      <c r="A4" s="7"/>
      <c r="B4" s="7"/>
      <c r="C4" s="7"/>
      <c r="D4" s="7"/>
      <c r="E4" s="7"/>
      <c r="F4" s="7"/>
      <c r="G4" s="7"/>
      <c r="H4" s="7"/>
      <c r="I4" s="7"/>
      <c r="J4" s="7"/>
      <c r="K4" s="7"/>
      <c r="L4" s="7"/>
      <c r="M4" s="7"/>
      <c r="N4" s="7"/>
      <c r="O4" s="7"/>
      <c r="P4" s="7"/>
      <c r="Q4" s="7"/>
      <c r="R4" s="7"/>
      <c r="V4" s="6"/>
      <c r="W4" s="6"/>
      <c r="X4" s="6"/>
      <c r="Y4" s="6"/>
      <c r="Z4" s="6"/>
      <c r="AA4" s="6"/>
      <c r="AB4" s="6"/>
      <c r="AC4" s="6"/>
      <c r="AD4" s="6"/>
      <c r="AE4" s="6"/>
      <c r="AM4" s="17"/>
      <c r="AN4" s="17"/>
      <c r="AO4" s="17"/>
      <c r="AP4" s="17"/>
      <c r="AQ4" s="17"/>
      <c r="AR4" s="17"/>
      <c r="AS4" s="17"/>
      <c r="AT4" s="17"/>
      <c r="AU4" s="6"/>
      <c r="AV4" s="6"/>
      <c r="AW4" s="6"/>
      <c r="AX4" s="6"/>
      <c r="AY4" s="6"/>
      <c r="AZ4" s="6"/>
      <c r="BA4" s="6"/>
      <c r="BB4" s="6"/>
      <c r="BC4" s="6"/>
      <c r="BD4" s="6"/>
      <c r="BE4" s="6"/>
      <c r="BF4" s="6"/>
      <c r="BG4" s="6"/>
      <c r="BH4" s="6"/>
      <c r="BI4" s="6"/>
      <c r="BJ4" s="6"/>
      <c r="BK4" s="6"/>
      <c r="BL4" s="6"/>
    </row>
    <row r="5" spans="1:144" ht="12.6" customHeight="1">
      <c r="A5" s="7"/>
      <c r="B5" s="7"/>
      <c r="C5" s="7"/>
      <c r="D5" s="7"/>
      <c r="E5" s="7"/>
      <c r="I5" s="7"/>
      <c r="J5" s="7"/>
      <c r="K5" s="7"/>
      <c r="L5" s="7"/>
      <c r="M5" s="7"/>
      <c r="N5" s="7"/>
      <c r="O5" s="7"/>
      <c r="P5" s="7"/>
      <c r="Q5" s="7"/>
      <c r="R5" s="7"/>
      <c r="S5" s="5"/>
      <c r="T5" s="5"/>
      <c r="U5" s="5"/>
      <c r="V5" s="8"/>
      <c r="W5" s="297" t="str">
        <f>IF(入力シート!E2="","",LEFT(入力シート!E2,1))</f>
        <v>2</v>
      </c>
      <c r="X5" s="297"/>
      <c r="Y5" s="297"/>
      <c r="Z5" s="297"/>
      <c r="AA5" s="297" t="str">
        <f>IF(入力シート!E2="","",MID(入力シート!E2,2,1))</f>
        <v>8</v>
      </c>
      <c r="AB5" s="297"/>
      <c r="AC5" s="297"/>
      <c r="AD5" s="297"/>
      <c r="AE5" s="297" t="str">
        <f>IF(入力シート!E2="","",MID(入力シート!E2,3,1))</f>
        <v>2</v>
      </c>
      <c r="AF5" s="297"/>
      <c r="AG5" s="297"/>
      <c r="AH5" s="297"/>
      <c r="AI5" s="297" t="str">
        <f>IF(入力シート!E2="","",MID(入力シート!E2,4,1))</f>
        <v>2</v>
      </c>
      <c r="AJ5" s="297"/>
      <c r="AK5" s="297"/>
      <c r="AL5" s="297"/>
      <c r="AM5" s="297" t="str">
        <f>IF(入力シート!E2="","",MID(入力シート!E2,5,1))</f>
        <v>7</v>
      </c>
      <c r="AN5" s="297"/>
      <c r="AO5" s="297"/>
      <c r="AP5" s="297"/>
      <c r="AQ5" s="288" t="str">
        <f>IF(入力シート!E2="","",RIGHT(入力シート!E2,1))</f>
        <v>7</v>
      </c>
      <c r="AR5" s="289"/>
      <c r="AS5" s="289"/>
      <c r="AT5" s="289"/>
      <c r="AU5" s="18"/>
      <c r="AV5" s="9"/>
      <c r="AW5" s="6"/>
      <c r="AX5" s="6"/>
      <c r="AY5" s="6"/>
      <c r="AZ5" s="6"/>
      <c r="BA5" s="6"/>
      <c r="BB5" s="6"/>
      <c r="BC5" s="6"/>
      <c r="BD5" s="6"/>
      <c r="BE5" s="296">
        <v>0</v>
      </c>
      <c r="BF5" s="296"/>
      <c r="BG5" s="296"/>
      <c r="BH5" s="296"/>
      <c r="BI5" s="296">
        <v>0</v>
      </c>
      <c r="BJ5" s="296"/>
      <c r="BK5" s="296"/>
      <c r="BL5" s="296"/>
      <c r="BM5" s="296">
        <v>0</v>
      </c>
      <c r="BN5" s="296"/>
      <c r="BO5" s="296"/>
      <c r="BP5" s="296"/>
      <c r="BQ5" s="297" t="str">
        <f>IF(入力シート!E3="","",LEFT(入力シート!E3,1))</f>
        <v/>
      </c>
      <c r="BR5" s="297"/>
      <c r="BS5" s="297"/>
      <c r="BT5" s="297"/>
      <c r="BU5" s="297" t="str">
        <f>IF(入力シート!E3="","",MID(入力シート!E3,2,1))</f>
        <v/>
      </c>
      <c r="BV5" s="297"/>
      <c r="BW5" s="297"/>
      <c r="BX5" s="297"/>
      <c r="BY5" s="296" t="str">
        <f>IF(入力シート!E3="","",MID(入力シート!E3,3,1))</f>
        <v/>
      </c>
      <c r="BZ5" s="296"/>
      <c r="CA5" s="296"/>
      <c r="CB5" s="296"/>
      <c r="CC5" s="296" t="str">
        <f>IF(入力シート!E3="","",MID(入力シート!E3,4,1))</f>
        <v/>
      </c>
      <c r="CD5" s="296"/>
      <c r="CE5" s="296"/>
      <c r="CF5" s="296"/>
      <c r="CG5" s="296" t="str">
        <f>IF(入力シート!E3="","",MID(入力シート!E3,5,1))</f>
        <v/>
      </c>
      <c r="CH5" s="296"/>
      <c r="CI5" s="296"/>
      <c r="CJ5" s="296"/>
      <c r="CK5" s="297" t="str">
        <f>IF(入力シート!E3="","",MID(入力シート!E3,6,1))</f>
        <v/>
      </c>
      <c r="CL5" s="297"/>
      <c r="CM5" s="297"/>
      <c r="CN5" s="297"/>
      <c r="CO5" s="297" t="str">
        <f>IF(入力シート!E3="","",RIGHT(入力シート!E3,1))</f>
        <v/>
      </c>
      <c r="CP5" s="297"/>
      <c r="CQ5" s="297"/>
      <c r="CR5" s="297"/>
      <c r="CS5" s="298"/>
      <c r="CT5" s="298"/>
      <c r="CU5" s="299"/>
      <c r="CV5" s="288" t="str">
        <f>IF(入力シート!E4="","",IF(入力シート!E4&lt;=9,0,LEFT(入力シート!E4,1)))</f>
        <v/>
      </c>
      <c r="CW5" s="289"/>
      <c r="CX5" s="289"/>
      <c r="CY5" s="288" t="str">
        <f>IF(入力シート!E4="","",RIGHT(入力シート!E4,1))</f>
        <v/>
      </c>
      <c r="CZ5" s="289"/>
      <c r="DA5" s="290"/>
      <c r="DB5" s="294" t="s">
        <v>3</v>
      </c>
      <c r="DC5" s="295"/>
      <c r="DD5" s="295"/>
      <c r="DE5" s="297" t="str">
        <f>IF(入力シート!E5="","",IF(入力シート!E5&lt;=9,0,LEFT(入力シート!E5,1)))</f>
        <v/>
      </c>
      <c r="DF5" s="297"/>
      <c r="DG5" s="297"/>
      <c r="DH5" s="297"/>
      <c r="DI5" s="296" t="str">
        <f>IF(入力シート!E5="","",RIGHT(入力シート!E5,1))</f>
        <v/>
      </c>
      <c r="DJ5" s="296"/>
      <c r="DK5" s="296"/>
      <c r="DL5" s="296"/>
      <c r="DM5" s="294" t="s">
        <v>116</v>
      </c>
      <c r="DN5" s="295"/>
      <c r="DO5" s="295"/>
      <c r="DP5" s="297" t="str">
        <f>IF(入力シート!E6="","",IF(入力シート!E6&lt;=9,0,LEFT(入力シート!E6,1)))</f>
        <v/>
      </c>
      <c r="DQ5" s="297"/>
      <c r="DR5" s="297"/>
      <c r="DS5" s="297"/>
      <c r="DT5" s="297" t="str">
        <f>IF(入力シート!E6="","",RIGHT(入力シート!E6,1))</f>
        <v/>
      </c>
      <c r="DU5" s="297"/>
      <c r="DV5" s="297"/>
      <c r="DW5" s="297"/>
      <c r="DX5" s="294" t="s">
        <v>5</v>
      </c>
      <c r="DY5" s="295"/>
      <c r="DZ5" s="295"/>
      <c r="EA5" s="295"/>
      <c r="EB5" s="295"/>
      <c r="EC5" s="295"/>
      <c r="ED5" s="295"/>
      <c r="EE5" s="295"/>
      <c r="EF5" s="295"/>
      <c r="EG5" s="295"/>
      <c r="EH5" s="295"/>
      <c r="EI5" s="295"/>
      <c r="EJ5" s="295"/>
      <c r="EK5" s="295"/>
      <c r="EL5" s="11"/>
      <c r="EM5" s="11"/>
      <c r="EN5" s="11"/>
    </row>
    <row r="6" spans="1:144" ht="12.6" customHeight="1">
      <c r="A6" s="12"/>
      <c r="B6" s="12"/>
      <c r="C6" s="12"/>
      <c r="D6" s="12"/>
      <c r="E6" s="12"/>
      <c r="F6" s="12"/>
      <c r="G6" s="12"/>
      <c r="H6" s="12"/>
      <c r="I6" s="12"/>
      <c r="M6" s="12"/>
      <c r="N6" s="12"/>
      <c r="O6" s="12"/>
      <c r="P6" s="12"/>
      <c r="Q6" s="12"/>
      <c r="R6" s="12"/>
      <c r="S6" s="5"/>
      <c r="T6" s="5"/>
      <c r="U6" s="5"/>
      <c r="V6" s="8"/>
      <c r="W6" s="297"/>
      <c r="X6" s="297"/>
      <c r="Y6" s="297"/>
      <c r="Z6" s="297"/>
      <c r="AA6" s="297"/>
      <c r="AB6" s="297"/>
      <c r="AC6" s="297"/>
      <c r="AD6" s="297"/>
      <c r="AE6" s="297"/>
      <c r="AF6" s="297"/>
      <c r="AG6" s="297"/>
      <c r="AH6" s="297"/>
      <c r="AI6" s="297"/>
      <c r="AJ6" s="297"/>
      <c r="AK6" s="297"/>
      <c r="AL6" s="297"/>
      <c r="AM6" s="297"/>
      <c r="AN6" s="297"/>
      <c r="AO6" s="297"/>
      <c r="AP6" s="297"/>
      <c r="AQ6" s="291"/>
      <c r="AR6" s="292"/>
      <c r="AS6" s="292"/>
      <c r="AT6" s="292"/>
      <c r="AU6" s="18"/>
      <c r="AV6" s="9"/>
      <c r="AW6" s="6"/>
      <c r="AX6" s="6"/>
      <c r="AY6" s="6"/>
      <c r="AZ6" s="6"/>
      <c r="BA6" s="6"/>
      <c r="BB6" s="6"/>
      <c r="BC6" s="6"/>
      <c r="BD6" s="6"/>
      <c r="BE6" s="296"/>
      <c r="BF6" s="296"/>
      <c r="BG6" s="296"/>
      <c r="BH6" s="296"/>
      <c r="BI6" s="296"/>
      <c r="BJ6" s="296"/>
      <c r="BK6" s="296"/>
      <c r="BL6" s="296"/>
      <c r="BM6" s="296"/>
      <c r="BN6" s="296"/>
      <c r="BO6" s="296"/>
      <c r="BP6" s="296"/>
      <c r="BQ6" s="297"/>
      <c r="BR6" s="297"/>
      <c r="BS6" s="297"/>
      <c r="BT6" s="297"/>
      <c r="BU6" s="297"/>
      <c r="BV6" s="297"/>
      <c r="BW6" s="297"/>
      <c r="BX6" s="297"/>
      <c r="BY6" s="296"/>
      <c r="BZ6" s="296"/>
      <c r="CA6" s="296"/>
      <c r="CB6" s="296"/>
      <c r="CC6" s="296"/>
      <c r="CD6" s="296"/>
      <c r="CE6" s="296"/>
      <c r="CF6" s="296"/>
      <c r="CG6" s="296"/>
      <c r="CH6" s="296"/>
      <c r="CI6" s="296"/>
      <c r="CJ6" s="296"/>
      <c r="CK6" s="297"/>
      <c r="CL6" s="297"/>
      <c r="CM6" s="297"/>
      <c r="CN6" s="297"/>
      <c r="CO6" s="297"/>
      <c r="CP6" s="297"/>
      <c r="CQ6" s="297"/>
      <c r="CR6" s="297"/>
      <c r="CS6" s="298"/>
      <c r="CT6" s="298"/>
      <c r="CU6" s="299"/>
      <c r="CV6" s="291"/>
      <c r="CW6" s="292"/>
      <c r="CX6" s="292"/>
      <c r="CY6" s="291"/>
      <c r="CZ6" s="292"/>
      <c r="DA6" s="293"/>
      <c r="DB6" s="294"/>
      <c r="DC6" s="295"/>
      <c r="DD6" s="295"/>
      <c r="DE6" s="297"/>
      <c r="DF6" s="297"/>
      <c r="DG6" s="297"/>
      <c r="DH6" s="297"/>
      <c r="DI6" s="296"/>
      <c r="DJ6" s="296"/>
      <c r="DK6" s="296"/>
      <c r="DL6" s="296"/>
      <c r="DM6" s="294"/>
      <c r="DN6" s="295"/>
      <c r="DO6" s="295"/>
      <c r="DP6" s="297"/>
      <c r="DQ6" s="297"/>
      <c r="DR6" s="297"/>
      <c r="DS6" s="297"/>
      <c r="DT6" s="297"/>
      <c r="DU6" s="297"/>
      <c r="DV6" s="297"/>
      <c r="DW6" s="297"/>
      <c r="DX6" s="294"/>
      <c r="DY6" s="295"/>
      <c r="DZ6" s="295"/>
      <c r="EA6" s="295"/>
      <c r="EB6" s="295"/>
      <c r="EC6" s="295"/>
      <c r="ED6" s="295"/>
      <c r="EE6" s="295"/>
      <c r="EF6" s="295"/>
      <c r="EG6" s="295"/>
      <c r="EH6" s="295"/>
      <c r="EI6" s="295"/>
      <c r="EJ6" s="295"/>
      <c r="EK6" s="295"/>
      <c r="EL6" s="11"/>
      <c r="EM6" s="11"/>
      <c r="EN6" s="11"/>
    </row>
    <row r="7" spans="1:144" ht="6" customHeight="1">
      <c r="A7" s="13"/>
      <c r="B7" s="13"/>
      <c r="C7" s="13"/>
      <c r="D7" s="13"/>
      <c r="E7" s="13"/>
      <c r="F7" s="13"/>
      <c r="G7" s="13"/>
      <c r="H7" s="13"/>
      <c r="I7" s="13"/>
      <c r="J7" s="13"/>
      <c r="K7" s="13"/>
      <c r="L7" s="13"/>
      <c r="M7" s="13"/>
      <c r="N7" s="13"/>
      <c r="O7" s="13"/>
      <c r="P7" s="13"/>
      <c r="Q7" s="13"/>
      <c r="R7" s="13"/>
      <c r="S7" s="5"/>
      <c r="T7" s="5"/>
      <c r="U7" s="5"/>
      <c r="V7" s="5"/>
      <c r="W7" s="5"/>
      <c r="X7" s="5"/>
      <c r="Y7" s="5"/>
      <c r="Z7" s="5"/>
      <c r="AA7" s="5"/>
      <c r="AB7" s="5"/>
      <c r="AC7" s="5"/>
      <c r="AD7" s="5"/>
      <c r="AE7" s="5"/>
      <c r="AF7" s="5"/>
      <c r="AG7" s="5"/>
      <c r="AH7" s="5"/>
      <c r="AI7" s="5"/>
      <c r="AJ7" s="5"/>
    </row>
    <row r="8" spans="1:144" ht="9.9499999999999993" customHeight="1">
      <c r="A8" s="279" t="s">
        <v>117</v>
      </c>
      <c r="B8" s="280"/>
      <c r="C8" s="280"/>
      <c r="D8" s="280"/>
      <c r="E8" s="280"/>
      <c r="F8" s="280"/>
      <c r="G8" s="280"/>
      <c r="H8" s="280"/>
      <c r="I8" s="280"/>
      <c r="J8" s="280"/>
      <c r="K8" s="280"/>
      <c r="L8" s="280"/>
      <c r="M8" s="280"/>
      <c r="N8" s="280"/>
      <c r="O8" s="281" t="str">
        <f>IF(入力シート!E8="","",入力シート!E8)</f>
        <v/>
      </c>
      <c r="P8" s="281"/>
      <c r="Q8" s="281"/>
      <c r="R8" s="281"/>
      <c r="S8" s="281"/>
      <c r="T8" s="281"/>
      <c r="U8" s="281"/>
      <c r="V8" s="281"/>
      <c r="W8" s="281"/>
      <c r="X8" s="281"/>
      <c r="Y8" s="281"/>
      <c r="Z8" s="281"/>
      <c r="AA8" s="281"/>
      <c r="AB8" s="281"/>
      <c r="AC8" s="281"/>
      <c r="AD8" s="281"/>
      <c r="AE8" s="281"/>
      <c r="AF8" s="281"/>
      <c r="AG8" s="281"/>
      <c r="AH8" s="281"/>
      <c r="AI8" s="281"/>
      <c r="AJ8" s="281"/>
      <c r="AK8" s="281"/>
      <c r="AL8" s="281"/>
      <c r="AM8" s="281"/>
      <c r="AN8" s="281"/>
      <c r="AO8" s="281"/>
      <c r="AP8" s="281"/>
      <c r="AQ8" s="281"/>
      <c r="AR8" s="281"/>
      <c r="AS8" s="281"/>
      <c r="AT8" s="281"/>
      <c r="AU8" s="281"/>
      <c r="AV8" s="281"/>
      <c r="AW8" s="281"/>
      <c r="AX8" s="281"/>
      <c r="AY8" s="281"/>
      <c r="AZ8" s="281"/>
      <c r="BA8" s="281"/>
      <c r="BB8" s="281"/>
      <c r="BC8" s="281"/>
      <c r="BD8" s="282"/>
      <c r="BE8" s="283" t="s">
        <v>118</v>
      </c>
      <c r="BF8" s="284"/>
      <c r="BG8" s="284"/>
      <c r="BH8" s="284"/>
      <c r="BI8" s="284"/>
      <c r="BJ8" s="284"/>
      <c r="BK8" s="284"/>
      <c r="BL8" s="285"/>
      <c r="BM8" s="283" t="s">
        <v>119</v>
      </c>
      <c r="BN8" s="284"/>
      <c r="BO8" s="284" t="str">
        <f>IF(入力シート!E12="","",LEFT(入力シート!E12,3))</f>
        <v/>
      </c>
      <c r="BP8" s="284"/>
      <c r="BQ8" s="284"/>
      <c r="BR8" s="284"/>
      <c r="BS8" s="284"/>
      <c r="BT8" s="284"/>
      <c r="BU8" s="286" t="s">
        <v>120</v>
      </c>
      <c r="BV8" s="286"/>
      <c r="BW8" s="97"/>
      <c r="BX8" s="287" t="str">
        <f>IF(入力シート!E12="","",RIGHT(入力シート!E12,4))</f>
        <v/>
      </c>
      <c r="BY8" s="287"/>
      <c r="BZ8" s="287"/>
      <c r="CA8" s="287"/>
      <c r="CB8" s="287"/>
      <c r="CC8" s="287"/>
      <c r="CD8" s="287"/>
      <c r="CE8" s="287"/>
      <c r="CF8" s="287"/>
      <c r="CG8" s="287"/>
      <c r="CH8" s="287"/>
      <c r="CI8" s="287"/>
      <c r="CJ8" s="62"/>
      <c r="CK8" s="62"/>
      <c r="CL8" s="62"/>
      <c r="CM8" s="62"/>
      <c r="CN8" s="62"/>
      <c r="CO8" s="62"/>
      <c r="CP8" s="62"/>
      <c r="CQ8" s="62"/>
      <c r="CR8" s="62"/>
      <c r="CS8" s="62"/>
      <c r="CT8" s="62"/>
      <c r="CU8" s="62"/>
      <c r="CV8" s="62"/>
      <c r="CW8" s="62"/>
      <c r="CX8" s="62"/>
      <c r="CY8" s="62"/>
      <c r="CZ8" s="62"/>
      <c r="DA8" s="62"/>
      <c r="DB8" s="62"/>
      <c r="DC8" s="62"/>
      <c r="DD8" s="62"/>
      <c r="DE8" s="62"/>
      <c r="DF8" s="62"/>
      <c r="DG8" s="62"/>
      <c r="DH8" s="62"/>
      <c r="DI8" s="62"/>
      <c r="DJ8" s="62"/>
      <c r="DK8" s="62"/>
      <c r="DL8" s="62"/>
      <c r="DM8" s="62"/>
      <c r="DN8" s="62"/>
      <c r="DO8" s="62"/>
      <c r="DP8" s="62"/>
      <c r="DQ8" s="62"/>
      <c r="DR8" s="62"/>
      <c r="DS8" s="62"/>
      <c r="DT8" s="62"/>
      <c r="DU8" s="62"/>
      <c r="DV8" s="62"/>
      <c r="DW8" s="62"/>
      <c r="DX8" s="62"/>
      <c r="DY8" s="62"/>
      <c r="DZ8" s="62"/>
      <c r="EA8" s="62"/>
      <c r="EB8" s="62"/>
      <c r="EC8" s="62"/>
      <c r="ED8" s="62"/>
      <c r="EE8" s="62"/>
      <c r="EF8" s="62"/>
      <c r="EG8" s="62"/>
      <c r="EH8" s="62"/>
      <c r="EI8" s="62"/>
      <c r="EJ8" s="62"/>
      <c r="EK8" s="62"/>
      <c r="EL8" s="63"/>
      <c r="EM8" s="19"/>
    </row>
    <row r="9" spans="1:144" ht="23.1" customHeight="1">
      <c r="A9" s="260" t="str">
        <f>IF(入力シート!E7="","",入力シート!E7)</f>
        <v/>
      </c>
      <c r="B9" s="261"/>
      <c r="C9" s="261"/>
      <c r="D9" s="261"/>
      <c r="E9" s="261"/>
      <c r="F9" s="261"/>
      <c r="G9" s="261"/>
      <c r="H9" s="261"/>
      <c r="I9" s="261"/>
      <c r="J9" s="261"/>
      <c r="K9" s="261"/>
      <c r="L9" s="261"/>
      <c r="M9" s="261"/>
      <c r="N9" s="261"/>
      <c r="O9" s="261"/>
      <c r="P9" s="261"/>
      <c r="Q9" s="261"/>
      <c r="R9" s="261"/>
      <c r="S9" s="261"/>
      <c r="T9" s="261"/>
      <c r="U9" s="261"/>
      <c r="V9" s="261"/>
      <c r="W9" s="261"/>
      <c r="X9" s="261"/>
      <c r="Y9" s="261"/>
      <c r="Z9" s="261"/>
      <c r="AA9" s="261"/>
      <c r="AB9" s="261"/>
      <c r="AC9" s="261"/>
      <c r="AD9" s="261"/>
      <c r="AE9" s="261"/>
      <c r="AF9" s="261"/>
      <c r="AG9" s="261"/>
      <c r="AH9" s="261"/>
      <c r="AI9" s="261"/>
      <c r="AJ9" s="261"/>
      <c r="AK9" s="261"/>
      <c r="AL9" s="261"/>
      <c r="AM9" s="261"/>
      <c r="AN9" s="261"/>
      <c r="AO9" s="261"/>
      <c r="AP9" s="261"/>
      <c r="AQ9" s="261"/>
      <c r="AR9" s="261"/>
      <c r="AS9" s="261"/>
      <c r="AT9" s="261"/>
      <c r="AU9" s="261"/>
      <c r="AV9" s="261"/>
      <c r="AW9" s="261"/>
      <c r="AX9" s="261"/>
      <c r="AY9" s="261"/>
      <c r="AZ9" s="261"/>
      <c r="BA9" s="261"/>
      <c r="BB9" s="261"/>
      <c r="BC9" s="261"/>
      <c r="BD9" s="262"/>
      <c r="BE9" s="263" t="str">
        <f>IF(入力シート!E11="","",入力シート!E11)</f>
        <v/>
      </c>
      <c r="BF9" s="264"/>
      <c r="BG9" s="264"/>
      <c r="BH9" s="264"/>
      <c r="BI9" s="264"/>
      <c r="BJ9" s="264"/>
      <c r="BK9" s="264"/>
      <c r="BL9" s="265"/>
      <c r="BM9" s="269" t="str">
        <f>IF(入力シート!E13="","",入力シート!E13)</f>
        <v/>
      </c>
      <c r="BN9" s="270"/>
      <c r="BO9" s="270"/>
      <c r="BP9" s="270"/>
      <c r="BQ9" s="270"/>
      <c r="BR9" s="270"/>
      <c r="BS9" s="270"/>
      <c r="BT9" s="270"/>
      <c r="BU9" s="270"/>
      <c r="BV9" s="270"/>
      <c r="BW9" s="270"/>
      <c r="BX9" s="270"/>
      <c r="BY9" s="270"/>
      <c r="BZ9" s="270"/>
      <c r="CA9" s="270"/>
      <c r="CB9" s="270"/>
      <c r="CC9" s="270"/>
      <c r="CD9" s="270"/>
      <c r="CE9" s="270"/>
      <c r="CF9" s="270"/>
      <c r="CG9" s="270"/>
      <c r="CH9" s="270"/>
      <c r="CI9" s="270"/>
      <c r="CJ9" s="270"/>
      <c r="CK9" s="270"/>
      <c r="CL9" s="270"/>
      <c r="CM9" s="270"/>
      <c r="CN9" s="270"/>
      <c r="CO9" s="270"/>
      <c r="CP9" s="270"/>
      <c r="CQ9" s="270"/>
      <c r="CR9" s="270"/>
      <c r="CS9" s="270"/>
      <c r="CT9" s="270"/>
      <c r="CU9" s="270"/>
      <c r="CV9" s="270"/>
      <c r="CW9" s="270"/>
      <c r="CX9" s="270"/>
      <c r="CY9" s="270"/>
      <c r="CZ9" s="270"/>
      <c r="DA9" s="270"/>
      <c r="DB9" s="270"/>
      <c r="DC9" s="270"/>
      <c r="DD9" s="270"/>
      <c r="DE9" s="270"/>
      <c r="DF9" s="270"/>
      <c r="DG9" s="270"/>
      <c r="DH9" s="270"/>
      <c r="DI9" s="270"/>
      <c r="DJ9" s="270"/>
      <c r="DK9" s="270"/>
      <c r="DL9" s="270"/>
      <c r="DM9" s="270"/>
      <c r="DN9" s="270"/>
      <c r="DO9" s="270"/>
      <c r="DP9" s="270"/>
      <c r="DQ9" s="270"/>
      <c r="DR9" s="270"/>
      <c r="DS9" s="270"/>
      <c r="DT9" s="270"/>
      <c r="DU9" s="270"/>
      <c r="DV9" s="270"/>
      <c r="DW9" s="270"/>
      <c r="DX9" s="270"/>
      <c r="DY9" s="270"/>
      <c r="DZ9" s="270"/>
      <c r="EA9" s="270"/>
      <c r="EB9" s="270"/>
      <c r="EC9" s="270"/>
      <c r="ED9" s="270"/>
      <c r="EE9" s="270"/>
      <c r="EF9" s="270"/>
      <c r="EG9" s="270"/>
      <c r="EH9" s="270"/>
      <c r="EI9" s="270"/>
      <c r="EJ9" s="270"/>
      <c r="EK9" s="270"/>
      <c r="EL9" s="271"/>
      <c r="EM9" s="20"/>
    </row>
    <row r="10" spans="1:144" ht="17.25">
      <c r="A10" s="272" t="str">
        <f>IF(入力シート!E9="","",入力シート!G9)</f>
        <v/>
      </c>
      <c r="B10" s="273"/>
      <c r="C10" s="273"/>
      <c r="D10" s="273"/>
      <c r="E10" s="273"/>
      <c r="F10" s="273"/>
      <c r="G10" s="273"/>
      <c r="H10" s="274"/>
      <c r="I10" s="275" t="str">
        <f>IF(入力シート!E9="","",入力シート!H9)</f>
        <v/>
      </c>
      <c r="J10" s="275"/>
      <c r="K10" s="275"/>
      <c r="L10" s="275"/>
      <c r="M10" s="275"/>
      <c r="N10" s="275"/>
      <c r="O10" s="276" t="s">
        <v>3</v>
      </c>
      <c r="P10" s="276"/>
      <c r="Q10" s="276"/>
      <c r="R10" s="277" t="str">
        <f>IF(入力シート!E9="","",入力シート!I9)</f>
        <v/>
      </c>
      <c r="S10" s="277"/>
      <c r="T10" s="277"/>
      <c r="U10" s="277"/>
      <c r="V10" s="277"/>
      <c r="W10" s="277"/>
      <c r="X10" s="277"/>
      <c r="Y10" s="277"/>
      <c r="Z10" s="276" t="s">
        <v>116</v>
      </c>
      <c r="AA10" s="276"/>
      <c r="AB10" s="276"/>
      <c r="AC10" s="278" t="str">
        <f>IF(入力シート!E9="","",入力シート!J9)</f>
        <v/>
      </c>
      <c r="AD10" s="278"/>
      <c r="AE10" s="278"/>
      <c r="AF10" s="278"/>
      <c r="AG10" s="278"/>
      <c r="AH10" s="278"/>
      <c r="AI10" s="278"/>
      <c r="AJ10" s="98"/>
      <c r="AK10" s="276" t="s">
        <v>121</v>
      </c>
      <c r="AL10" s="276"/>
      <c r="AM10" s="276"/>
      <c r="AN10" s="99"/>
      <c r="AO10" s="254" t="s">
        <v>122</v>
      </c>
      <c r="AP10" s="255"/>
      <c r="AQ10" s="255"/>
      <c r="AR10" s="256" t="s">
        <v>123</v>
      </c>
      <c r="AS10" s="257"/>
      <c r="AT10" s="254" t="str">
        <f ca="1">IF(入力シート!E10="","",入力シート!E10)</f>
        <v/>
      </c>
      <c r="AU10" s="254"/>
      <c r="AV10" s="254"/>
      <c r="AW10" s="254"/>
      <c r="AX10" s="254"/>
      <c r="AY10" s="254"/>
      <c r="AZ10" s="254"/>
      <c r="BA10" s="258" t="s">
        <v>124</v>
      </c>
      <c r="BB10" s="259"/>
      <c r="BC10" s="259"/>
      <c r="BD10" s="259"/>
      <c r="BE10" s="266"/>
      <c r="BF10" s="267"/>
      <c r="BG10" s="267"/>
      <c r="BH10" s="267"/>
      <c r="BI10" s="267"/>
      <c r="BJ10" s="267"/>
      <c r="BK10" s="267"/>
      <c r="BL10" s="268"/>
      <c r="BM10" s="84"/>
      <c r="BN10" s="71"/>
      <c r="BO10" s="71"/>
      <c r="BP10" s="252" t="s">
        <v>125</v>
      </c>
      <c r="BQ10" s="252"/>
      <c r="BR10" s="252"/>
      <c r="BS10" s="252"/>
      <c r="BT10" s="252"/>
      <c r="BU10" s="252"/>
      <c r="BV10" s="252"/>
      <c r="BW10" s="252"/>
      <c r="BX10" s="100"/>
      <c r="BY10" s="253" t="str">
        <f>IF(入力シート!E14="","",入力シート!E14)</f>
        <v/>
      </c>
      <c r="BZ10" s="253"/>
      <c r="CA10" s="253"/>
      <c r="CB10" s="253"/>
      <c r="CC10" s="253"/>
      <c r="CD10" s="253"/>
      <c r="CE10" s="253"/>
      <c r="CF10" s="253"/>
      <c r="CG10" s="253"/>
      <c r="CH10" s="253"/>
      <c r="CI10" s="253"/>
      <c r="CJ10" s="252" t="s">
        <v>126</v>
      </c>
      <c r="CK10" s="252"/>
      <c r="CL10" s="253" t="str">
        <f>IF(入力シート!E15="","",入力シート!E15)</f>
        <v/>
      </c>
      <c r="CM10" s="253"/>
      <c r="CN10" s="253"/>
      <c r="CO10" s="253"/>
      <c r="CP10" s="253"/>
      <c r="CQ10" s="253"/>
      <c r="CR10" s="253"/>
      <c r="CS10" s="253"/>
      <c r="CT10" s="253"/>
      <c r="CU10" s="253"/>
      <c r="CV10" s="252" t="s">
        <v>127</v>
      </c>
      <c r="CW10" s="252"/>
      <c r="CX10" s="253" t="str">
        <f>IF(入力シート!E16="","",入力シート!E16)</f>
        <v/>
      </c>
      <c r="CY10" s="253"/>
      <c r="CZ10" s="253"/>
      <c r="DA10" s="253"/>
      <c r="DB10" s="253"/>
      <c r="DC10" s="253"/>
      <c r="DD10" s="253"/>
      <c r="DE10" s="253"/>
      <c r="DF10" s="253"/>
      <c r="DG10" s="253"/>
      <c r="DH10" s="253"/>
      <c r="DI10" s="101"/>
      <c r="DJ10" s="101"/>
      <c r="DK10" s="101"/>
      <c r="DL10" s="101"/>
      <c r="DM10" s="101"/>
      <c r="DN10" s="101"/>
      <c r="DO10" s="101"/>
      <c r="DP10" s="101"/>
      <c r="DQ10" s="101"/>
      <c r="DR10" s="101"/>
      <c r="DS10" s="71"/>
      <c r="DT10" s="71"/>
      <c r="DU10" s="71"/>
      <c r="DV10" s="71"/>
      <c r="DW10" s="71"/>
      <c r="DX10" s="71"/>
      <c r="DY10" s="71"/>
      <c r="DZ10" s="71"/>
      <c r="EA10" s="71"/>
      <c r="EB10" s="71"/>
      <c r="EC10" s="71"/>
      <c r="ED10" s="71"/>
      <c r="EE10" s="71"/>
      <c r="EF10" s="71"/>
      <c r="EG10" s="71"/>
      <c r="EH10" s="71"/>
      <c r="EI10" s="71"/>
      <c r="EJ10" s="71"/>
      <c r="EK10" s="71"/>
      <c r="EL10" s="85"/>
      <c r="EM10" s="21"/>
    </row>
    <row r="11" spans="1:144" ht="6" customHeight="1">
      <c r="A11" s="102"/>
      <c r="B11" s="19"/>
      <c r="C11" s="19"/>
      <c r="D11" s="19"/>
      <c r="E11" s="19"/>
      <c r="F11" s="19"/>
      <c r="G11" s="19"/>
      <c r="H11" s="19"/>
      <c r="I11" s="19"/>
      <c r="J11" s="19"/>
      <c r="K11" s="19"/>
      <c r="L11" s="19"/>
      <c r="M11" s="19"/>
      <c r="N11" s="19"/>
      <c r="O11" s="19"/>
      <c r="P11" s="19"/>
      <c r="Q11" s="19"/>
      <c r="R11" s="19"/>
      <c r="S11" s="19"/>
      <c r="T11" s="19"/>
      <c r="U11" s="19"/>
      <c r="V11" s="19"/>
      <c r="W11" s="19"/>
      <c r="X11" s="19"/>
      <c r="Y11" s="19"/>
      <c r="Z11" s="19"/>
      <c r="AA11" s="19"/>
      <c r="AB11" s="19"/>
      <c r="AC11" s="19"/>
      <c r="AD11" s="19"/>
      <c r="AE11" s="19"/>
      <c r="AF11" s="19"/>
      <c r="AG11" s="19"/>
      <c r="AH11" s="19"/>
      <c r="AI11" s="19"/>
      <c r="AJ11" s="19"/>
      <c r="AK11" s="19"/>
      <c r="AL11" s="19"/>
      <c r="AM11" s="19"/>
      <c r="AN11" s="19"/>
      <c r="AO11" s="19"/>
      <c r="AP11" s="19"/>
      <c r="AQ11" s="19"/>
      <c r="AR11" s="19"/>
      <c r="AS11" s="19"/>
      <c r="AT11" s="19"/>
      <c r="AU11" s="19"/>
      <c r="AV11" s="19"/>
      <c r="AW11" s="19"/>
      <c r="AX11" s="19"/>
      <c r="AY11" s="19"/>
      <c r="AZ11" s="19"/>
      <c r="BA11" s="19"/>
      <c r="BB11" s="19"/>
      <c r="BC11" s="19"/>
      <c r="BD11" s="19"/>
      <c r="BE11" s="19"/>
      <c r="BF11" s="19"/>
      <c r="BG11" s="19"/>
      <c r="BH11" s="19"/>
      <c r="BI11" s="19"/>
      <c r="BJ11" s="19"/>
      <c r="BK11" s="19"/>
      <c r="BL11" s="19"/>
      <c r="BM11" s="19"/>
      <c r="BN11" s="19"/>
      <c r="BO11" s="19"/>
      <c r="BP11" s="19"/>
      <c r="BQ11" s="19"/>
      <c r="BR11" s="19"/>
      <c r="BS11" s="19"/>
      <c r="BT11" s="19"/>
      <c r="BU11" s="19"/>
      <c r="BV11" s="19"/>
      <c r="BW11" s="19"/>
      <c r="BX11" s="19"/>
      <c r="BY11" s="19"/>
      <c r="BZ11" s="19"/>
      <c r="CA11" s="19"/>
      <c r="CB11" s="19"/>
      <c r="CC11" s="19"/>
      <c r="CD11" s="19"/>
      <c r="CE11" s="19"/>
      <c r="CF11" s="19"/>
      <c r="CG11" s="19"/>
      <c r="CH11" s="19"/>
      <c r="CI11" s="19"/>
      <c r="CJ11" s="19"/>
      <c r="CK11" s="19"/>
      <c r="CL11" s="19"/>
      <c r="CM11" s="19"/>
      <c r="CN11" s="19"/>
      <c r="CO11" s="19"/>
      <c r="CP11" s="19"/>
      <c r="CQ11" s="19"/>
      <c r="CR11" s="19"/>
      <c r="CS11" s="19"/>
      <c r="CT11" s="19"/>
      <c r="CU11" s="19"/>
      <c r="CV11" s="19"/>
      <c r="CW11" s="19"/>
      <c r="CX11" s="19"/>
      <c r="CY11" s="19"/>
      <c r="CZ11" s="19"/>
      <c r="DA11" s="19"/>
      <c r="DB11" s="19"/>
      <c r="DC11" s="19"/>
      <c r="DD11" s="19"/>
      <c r="DE11" s="19"/>
      <c r="DF11" s="19"/>
      <c r="DG11" s="19"/>
      <c r="DH11" s="19"/>
      <c r="DI11" s="19"/>
      <c r="DJ11" s="19"/>
      <c r="DK11" s="19"/>
      <c r="DL11" s="19"/>
      <c r="DM11" s="19"/>
      <c r="DN11" s="19"/>
      <c r="DO11" s="19"/>
      <c r="DP11" s="19"/>
      <c r="DQ11" s="19"/>
      <c r="DR11" s="19"/>
      <c r="DS11" s="19"/>
      <c r="DT11" s="19"/>
      <c r="DU11" s="19"/>
      <c r="DV11" s="19"/>
      <c r="DW11" s="19"/>
      <c r="DX11" s="19"/>
      <c r="DY11" s="19"/>
      <c r="DZ11" s="19"/>
      <c r="EA11" s="19"/>
      <c r="EB11" s="19"/>
      <c r="EC11" s="19"/>
      <c r="ED11" s="19"/>
      <c r="EE11" s="19"/>
      <c r="EF11" s="19"/>
      <c r="EG11" s="19"/>
      <c r="EH11" s="19"/>
      <c r="EI11" s="19"/>
      <c r="EJ11" s="19"/>
      <c r="EK11" s="19"/>
      <c r="EL11" s="103"/>
      <c r="EM11" s="19"/>
    </row>
    <row r="12" spans="1:144" ht="24" customHeight="1">
      <c r="A12" s="178" t="s">
        <v>128</v>
      </c>
      <c r="B12" s="182"/>
      <c r="C12" s="182"/>
      <c r="D12" s="182"/>
      <c r="E12" s="179"/>
      <c r="F12" s="179"/>
      <c r="G12" s="179"/>
      <c r="H12" s="179"/>
      <c r="I12" s="179"/>
      <c r="J12" s="179"/>
      <c r="K12" s="179"/>
      <c r="L12" s="179"/>
      <c r="M12" s="179"/>
      <c r="N12" s="179"/>
      <c r="O12" s="179"/>
      <c r="P12" s="179"/>
      <c r="Q12" s="179"/>
      <c r="R12" s="179"/>
      <c r="S12" s="179"/>
      <c r="T12" s="179"/>
      <c r="U12" s="179"/>
      <c r="V12" s="179"/>
      <c r="W12" s="179"/>
      <c r="X12" s="179"/>
      <c r="Y12" s="179"/>
      <c r="Z12" s="179"/>
      <c r="AA12" s="179"/>
      <c r="AB12" s="179"/>
      <c r="AC12" s="179"/>
      <c r="AD12" s="179"/>
      <c r="AE12" s="179"/>
      <c r="AF12" s="179"/>
      <c r="AG12" s="179"/>
      <c r="AH12" s="179"/>
      <c r="AI12" s="179"/>
      <c r="AJ12" s="179"/>
      <c r="AK12" s="179"/>
      <c r="AL12" s="179"/>
      <c r="AM12" s="179"/>
      <c r="AN12" s="179"/>
      <c r="AO12" s="179"/>
      <c r="AP12" s="179"/>
      <c r="AQ12" s="179"/>
      <c r="AR12" s="179"/>
      <c r="AS12" s="179"/>
      <c r="AT12" s="179"/>
      <c r="AU12" s="179"/>
      <c r="AV12" s="179"/>
      <c r="AW12" s="179"/>
      <c r="AX12" s="179"/>
      <c r="AY12" s="179"/>
      <c r="AZ12" s="179"/>
      <c r="BA12" s="179"/>
      <c r="BB12" s="179"/>
      <c r="BC12" s="179"/>
      <c r="BD12" s="179"/>
      <c r="BE12" s="179"/>
      <c r="BF12" s="179"/>
      <c r="BG12" s="179"/>
      <c r="BH12" s="179"/>
      <c r="BI12" s="179"/>
      <c r="BJ12" s="179"/>
      <c r="BK12" s="179"/>
      <c r="BL12" s="179"/>
      <c r="BM12" s="179"/>
      <c r="BN12" s="179"/>
      <c r="BO12" s="179"/>
      <c r="BP12" s="19"/>
      <c r="BQ12" s="19"/>
      <c r="BR12" s="19"/>
      <c r="BS12" s="19"/>
      <c r="BT12" s="19"/>
      <c r="BU12" s="19"/>
      <c r="BV12" s="19"/>
      <c r="BW12" s="19"/>
      <c r="BX12" s="169" t="str">
        <f>IF(入力シート!E17="同意する","」","")</f>
        <v/>
      </c>
      <c r="BY12" s="170"/>
      <c r="BZ12" s="170"/>
      <c r="CA12" s="171"/>
      <c r="CB12" s="104" t="s">
        <v>129</v>
      </c>
      <c r="CC12" s="21"/>
      <c r="CD12" s="19"/>
      <c r="CE12" s="19"/>
      <c r="CF12" s="19"/>
      <c r="CG12" s="19"/>
      <c r="CH12" s="19"/>
      <c r="CI12" s="19"/>
      <c r="CJ12" s="19"/>
      <c r="CK12" s="19"/>
      <c r="CL12" s="19"/>
      <c r="CM12" s="19"/>
      <c r="CN12" s="19"/>
      <c r="CO12" s="169" t="str">
        <f>IF(入力シート!E17="同意しない","」","")</f>
        <v/>
      </c>
      <c r="CP12" s="170"/>
      <c r="CQ12" s="170"/>
      <c r="CR12" s="171"/>
      <c r="CS12" s="104" t="s">
        <v>130</v>
      </c>
      <c r="CT12" s="19"/>
      <c r="CU12" s="19"/>
      <c r="CV12" s="19"/>
      <c r="CW12" s="19"/>
      <c r="CX12" s="19"/>
      <c r="CY12" s="19"/>
      <c r="CZ12" s="19"/>
      <c r="DA12" s="19"/>
      <c r="DB12" s="19"/>
      <c r="DC12" s="19"/>
      <c r="DD12" s="19"/>
      <c r="DE12" s="19"/>
      <c r="DF12" s="19"/>
      <c r="DG12" s="19"/>
      <c r="DH12" s="19"/>
      <c r="DI12" s="19"/>
      <c r="DJ12" s="19"/>
      <c r="DK12" s="19"/>
      <c r="DL12" s="19"/>
      <c r="DM12" s="19"/>
      <c r="DN12" s="19"/>
      <c r="DO12" s="19"/>
      <c r="DP12" s="19"/>
      <c r="DQ12" s="19"/>
      <c r="DR12" s="19"/>
      <c r="DS12" s="19"/>
      <c r="DT12" s="19"/>
      <c r="DU12" s="19"/>
      <c r="DV12" s="19"/>
      <c r="DW12" s="19"/>
      <c r="DX12" s="19"/>
      <c r="DY12" s="19"/>
      <c r="DZ12" s="19"/>
      <c r="EA12" s="19"/>
      <c r="EB12" s="19"/>
      <c r="EC12" s="19"/>
      <c r="ED12" s="19"/>
      <c r="EE12" s="19"/>
      <c r="EF12" s="19"/>
      <c r="EG12" s="19"/>
      <c r="EH12" s="19"/>
      <c r="EI12" s="19"/>
      <c r="EJ12" s="19"/>
      <c r="EK12" s="19"/>
      <c r="EL12" s="103"/>
      <c r="EM12" s="19"/>
    </row>
    <row r="13" spans="1:144" ht="6" customHeight="1">
      <c r="A13" s="102"/>
      <c r="B13" s="19"/>
      <c r="C13" s="19"/>
      <c r="D13" s="19"/>
      <c r="E13" s="19"/>
      <c r="F13" s="19"/>
      <c r="G13" s="19"/>
      <c r="H13" s="19"/>
      <c r="I13" s="19"/>
      <c r="J13" s="19"/>
      <c r="K13" s="19"/>
      <c r="L13" s="19"/>
      <c r="M13" s="19"/>
      <c r="N13" s="19"/>
      <c r="O13" s="19"/>
      <c r="P13" s="19"/>
      <c r="Q13" s="19"/>
      <c r="R13" s="19"/>
      <c r="S13" s="19"/>
      <c r="T13" s="19"/>
      <c r="U13" s="19"/>
      <c r="V13" s="19"/>
      <c r="W13" s="19"/>
      <c r="X13" s="19"/>
      <c r="Y13" s="19"/>
      <c r="Z13" s="19"/>
      <c r="AA13" s="19"/>
      <c r="AB13" s="19"/>
      <c r="AC13" s="19"/>
      <c r="AD13" s="19"/>
      <c r="AE13" s="19"/>
      <c r="AF13" s="19"/>
      <c r="AG13" s="19"/>
      <c r="AH13" s="19"/>
      <c r="AI13" s="19"/>
      <c r="AJ13" s="19"/>
      <c r="AK13" s="19"/>
      <c r="AL13" s="19"/>
      <c r="AM13" s="19"/>
      <c r="AN13" s="19"/>
      <c r="AO13" s="19"/>
      <c r="AP13" s="19"/>
      <c r="AQ13" s="19"/>
      <c r="AR13" s="19"/>
      <c r="AS13" s="19"/>
      <c r="AT13" s="19"/>
      <c r="AU13" s="19"/>
      <c r="AV13" s="19"/>
      <c r="AW13" s="19"/>
      <c r="AX13" s="19"/>
      <c r="AY13" s="19"/>
      <c r="AZ13" s="19"/>
      <c r="BA13" s="19"/>
      <c r="BB13" s="19"/>
      <c r="BC13" s="19"/>
      <c r="BD13" s="19"/>
      <c r="BE13" s="19"/>
      <c r="BF13" s="19"/>
      <c r="BG13" s="19"/>
      <c r="BH13" s="19"/>
      <c r="BI13" s="19"/>
      <c r="BJ13" s="19"/>
      <c r="BK13" s="19"/>
      <c r="BL13" s="19"/>
      <c r="BM13" s="19"/>
      <c r="BN13" s="19"/>
      <c r="BO13" s="19"/>
      <c r="BP13" s="19"/>
      <c r="BQ13" s="19"/>
      <c r="BR13" s="19"/>
      <c r="BS13" s="19"/>
      <c r="BT13" s="19"/>
      <c r="BU13" s="19"/>
      <c r="BV13" s="19"/>
      <c r="BW13" s="19"/>
      <c r="BX13" s="19"/>
      <c r="BY13" s="19"/>
      <c r="BZ13" s="19"/>
      <c r="CA13" s="19"/>
      <c r="CB13" s="19"/>
      <c r="CC13" s="19"/>
      <c r="CD13" s="19"/>
      <c r="CE13" s="19"/>
      <c r="CF13" s="19"/>
      <c r="CG13" s="19"/>
      <c r="CH13" s="19"/>
      <c r="CI13" s="19"/>
      <c r="CJ13" s="19"/>
      <c r="CK13" s="19"/>
      <c r="CL13" s="19"/>
      <c r="CM13" s="19"/>
      <c r="CN13" s="19"/>
      <c r="CO13" s="19"/>
      <c r="CP13" s="19"/>
      <c r="CQ13" s="19"/>
      <c r="CR13" s="19"/>
      <c r="CS13" s="19"/>
      <c r="CT13" s="19"/>
      <c r="CU13" s="19"/>
      <c r="CV13" s="19"/>
      <c r="CW13" s="19"/>
      <c r="CX13" s="19"/>
      <c r="CY13" s="19"/>
      <c r="CZ13" s="19"/>
      <c r="DA13" s="19"/>
      <c r="DB13" s="19"/>
      <c r="DC13" s="19"/>
      <c r="DD13" s="19"/>
      <c r="DE13" s="19"/>
      <c r="DF13" s="19"/>
      <c r="DG13" s="19"/>
      <c r="DH13" s="19"/>
      <c r="DI13" s="19"/>
      <c r="DJ13" s="19"/>
      <c r="DK13" s="19"/>
      <c r="DL13" s="19"/>
      <c r="DM13" s="19"/>
      <c r="DN13" s="19"/>
      <c r="DO13" s="19"/>
      <c r="DP13" s="19"/>
      <c r="DQ13" s="19"/>
      <c r="DR13" s="19"/>
      <c r="DS13" s="19"/>
      <c r="DT13" s="19"/>
      <c r="DU13" s="19"/>
      <c r="DV13" s="19"/>
      <c r="DW13" s="19"/>
      <c r="DX13" s="19"/>
      <c r="DY13" s="19"/>
      <c r="DZ13" s="19"/>
      <c r="EA13" s="19"/>
      <c r="EB13" s="19"/>
      <c r="EC13" s="19"/>
      <c r="ED13" s="19"/>
      <c r="EE13" s="19"/>
      <c r="EF13" s="19"/>
      <c r="EG13" s="19"/>
      <c r="EH13" s="19"/>
      <c r="EI13" s="19"/>
      <c r="EJ13" s="19"/>
      <c r="EK13" s="19"/>
      <c r="EL13" s="103"/>
      <c r="EM13" s="19"/>
    </row>
    <row r="14" spans="1:144" ht="15.95" customHeight="1">
      <c r="A14" s="105" t="s">
        <v>131</v>
      </c>
      <c r="B14" s="106"/>
      <c r="C14" s="106"/>
      <c r="D14" s="106"/>
      <c r="E14" s="107"/>
      <c r="F14" s="108"/>
      <c r="G14" s="108"/>
      <c r="H14" s="108"/>
      <c r="I14" s="108"/>
      <c r="J14" s="108"/>
      <c r="K14" s="108"/>
      <c r="L14" s="108"/>
      <c r="M14" s="108"/>
      <c r="N14" s="108"/>
      <c r="O14" s="108"/>
      <c r="P14" s="108"/>
      <c r="Q14" s="108"/>
      <c r="R14" s="108"/>
      <c r="S14" s="108"/>
      <c r="T14" s="249" t="str">
        <f>IF(入力シート!E18="","",入力シート!E18)</f>
        <v/>
      </c>
      <c r="U14" s="249"/>
      <c r="V14" s="249"/>
      <c r="W14" s="249"/>
      <c r="X14" s="249"/>
      <c r="Y14" s="249"/>
      <c r="Z14" s="249"/>
      <c r="AA14" s="249"/>
      <c r="AB14" s="249"/>
      <c r="AC14" s="249"/>
      <c r="AD14" s="249"/>
      <c r="AE14" s="249"/>
      <c r="AF14" s="249"/>
      <c r="AG14" s="249"/>
      <c r="AH14" s="249"/>
      <c r="AI14" s="249"/>
      <c r="AJ14" s="249"/>
      <c r="AK14" s="249"/>
      <c r="AL14" s="249"/>
      <c r="AM14" s="249"/>
      <c r="AN14" s="249"/>
      <c r="AO14" s="249"/>
      <c r="AP14" s="249"/>
      <c r="AQ14" s="249"/>
      <c r="AR14" s="249"/>
      <c r="AS14" s="249"/>
      <c r="AT14" s="249"/>
      <c r="AU14" s="249"/>
      <c r="AV14" s="249"/>
      <c r="AW14" s="249"/>
      <c r="AX14" s="249"/>
      <c r="AY14" s="249"/>
      <c r="AZ14" s="249"/>
      <c r="BA14" s="249"/>
      <c r="BB14" s="249"/>
      <c r="BC14" s="249"/>
      <c r="BD14" s="249"/>
      <c r="BE14" s="109"/>
      <c r="BF14" s="109"/>
      <c r="BG14" s="109"/>
      <c r="BH14" s="109"/>
      <c r="BI14" s="109"/>
      <c r="BJ14" s="109"/>
      <c r="BK14" s="109"/>
      <c r="BL14" s="109"/>
      <c r="BM14" s="109"/>
      <c r="BN14" s="109"/>
      <c r="BO14" s="109"/>
      <c r="BP14" s="109"/>
      <c r="BQ14" s="19"/>
      <c r="BR14" s="19"/>
      <c r="BS14" s="19"/>
      <c r="BT14" s="19"/>
      <c r="BU14" s="19"/>
      <c r="BV14" s="19"/>
      <c r="BW14" s="19"/>
      <c r="BX14" s="19"/>
      <c r="BY14" s="19"/>
      <c r="BZ14" s="19"/>
      <c r="CA14" s="19"/>
      <c r="CB14" s="19"/>
      <c r="CC14" s="19"/>
      <c r="CD14" s="19"/>
      <c r="CE14" s="19"/>
      <c r="CF14" s="19"/>
      <c r="CG14" s="19"/>
      <c r="CH14" s="19"/>
      <c r="CI14" s="19"/>
      <c r="CJ14" s="19"/>
      <c r="CK14" s="19"/>
      <c r="CL14" s="19"/>
      <c r="CM14" s="19"/>
      <c r="CN14" s="19"/>
      <c r="CO14" s="19"/>
      <c r="CP14" s="19"/>
      <c r="CQ14" s="19"/>
      <c r="CR14" s="19"/>
      <c r="CS14" s="19"/>
      <c r="CT14" s="19"/>
      <c r="CU14" s="19"/>
      <c r="CV14" s="19"/>
      <c r="CW14" s="19"/>
      <c r="CX14" s="19"/>
      <c r="CY14" s="19"/>
      <c r="CZ14" s="19"/>
      <c r="DA14" s="19"/>
      <c r="DB14" s="19"/>
      <c r="DC14" s="19"/>
      <c r="DD14" s="19"/>
      <c r="DE14" s="19"/>
      <c r="DF14" s="19"/>
      <c r="DG14" s="19"/>
      <c r="DH14" s="19"/>
      <c r="DI14" s="19"/>
      <c r="DJ14" s="19"/>
      <c r="DK14" s="19"/>
      <c r="DL14" s="19"/>
      <c r="DM14" s="19"/>
      <c r="DN14" s="19"/>
      <c r="DO14" s="19"/>
      <c r="DP14" s="19"/>
      <c r="DQ14" s="19"/>
      <c r="DR14" s="19"/>
      <c r="DS14" s="19"/>
      <c r="DT14" s="19"/>
      <c r="DU14" s="19"/>
      <c r="DV14" s="19"/>
      <c r="DW14" s="19"/>
      <c r="DX14" s="19"/>
      <c r="DY14" s="19"/>
      <c r="DZ14" s="19"/>
      <c r="EA14" s="19"/>
      <c r="EB14" s="19"/>
      <c r="EC14" s="19"/>
      <c r="ED14" s="19"/>
      <c r="EE14" s="19"/>
      <c r="EF14" s="19"/>
      <c r="EG14" s="19"/>
      <c r="EH14" s="19"/>
      <c r="EI14" s="19"/>
      <c r="EJ14" s="19"/>
      <c r="EK14" s="19"/>
      <c r="EL14" s="103"/>
      <c r="EM14" s="19"/>
    </row>
    <row r="15" spans="1:144" ht="15.95" customHeight="1">
      <c r="A15" s="105" t="s">
        <v>132</v>
      </c>
      <c r="B15" s="106"/>
      <c r="C15" s="106"/>
      <c r="D15" s="106"/>
      <c r="E15" s="107"/>
      <c r="F15" s="108"/>
      <c r="G15" s="108"/>
      <c r="H15" s="108"/>
      <c r="I15" s="108"/>
      <c r="J15" s="108"/>
      <c r="K15" s="108"/>
      <c r="L15" s="108"/>
      <c r="M15" s="108"/>
      <c r="N15" s="108"/>
      <c r="O15" s="108"/>
      <c r="P15" s="108"/>
      <c r="Q15" s="108"/>
      <c r="R15" s="108"/>
      <c r="S15" s="108"/>
      <c r="T15" s="250" t="str">
        <f>IF(入力シート!E19="","",入力シート!E19)</f>
        <v/>
      </c>
      <c r="U15" s="250"/>
      <c r="V15" s="250"/>
      <c r="W15" s="250"/>
      <c r="X15" s="250"/>
      <c r="Y15" s="250"/>
      <c r="Z15" s="250"/>
      <c r="AA15" s="250"/>
      <c r="AB15" s="250"/>
      <c r="AC15" s="250"/>
      <c r="AD15" s="250"/>
      <c r="AE15" s="250"/>
      <c r="AF15" s="250"/>
      <c r="AG15" s="250"/>
      <c r="AH15" s="250"/>
      <c r="AI15" s="250"/>
      <c r="AJ15" s="250"/>
      <c r="AK15" s="250"/>
      <c r="AL15" s="250"/>
      <c r="AM15" s="250"/>
      <c r="AN15" s="250"/>
      <c r="AO15" s="250"/>
      <c r="AP15" s="250"/>
      <c r="AQ15" s="250"/>
      <c r="AR15" s="250"/>
      <c r="AS15" s="250"/>
      <c r="AT15" s="250"/>
      <c r="AU15" s="250"/>
      <c r="AV15" s="250"/>
      <c r="AW15" s="250"/>
      <c r="AX15" s="250"/>
      <c r="AY15" s="250"/>
      <c r="AZ15" s="250"/>
      <c r="BA15" s="250"/>
      <c r="BB15" s="250"/>
      <c r="BC15" s="250"/>
      <c r="BD15" s="250"/>
      <c r="BE15" s="250"/>
      <c r="BF15" s="250"/>
      <c r="BG15" s="250"/>
      <c r="BH15" s="250"/>
      <c r="BI15" s="250"/>
      <c r="BJ15" s="250"/>
      <c r="BK15" s="250"/>
      <c r="BL15" s="250"/>
      <c r="BM15" s="250"/>
      <c r="BN15" s="250"/>
      <c r="BO15" s="250"/>
      <c r="BP15" s="250"/>
      <c r="BQ15" s="19"/>
      <c r="BR15" s="19"/>
      <c r="BS15" s="19"/>
      <c r="BT15" s="19"/>
      <c r="BU15" s="19"/>
      <c r="BV15" s="19"/>
      <c r="BW15" s="19"/>
      <c r="BX15" s="19"/>
      <c r="BY15" s="19"/>
      <c r="BZ15" s="19"/>
      <c r="CA15" s="19"/>
      <c r="CB15" s="19"/>
      <c r="CC15" s="19"/>
      <c r="CD15" s="19"/>
      <c r="CE15" s="19"/>
      <c r="CF15" s="19"/>
      <c r="CG15" s="251" t="s">
        <v>133</v>
      </c>
      <c r="CH15" s="251"/>
      <c r="CI15" s="251"/>
      <c r="CJ15" s="251"/>
      <c r="CK15" s="251"/>
      <c r="CL15" s="251"/>
      <c r="CM15" s="251"/>
      <c r="CN15" s="244" t="str">
        <f>IF(入力シート!E21="","",入力シート!E21)</f>
        <v/>
      </c>
      <c r="CO15" s="244"/>
      <c r="CP15" s="244"/>
      <c r="CQ15" s="244"/>
      <c r="CR15" s="244"/>
      <c r="CS15" s="244"/>
      <c r="CT15" s="244"/>
      <c r="CU15" s="244"/>
      <c r="CV15" s="244"/>
      <c r="CW15" s="244"/>
      <c r="CX15" s="243" t="s">
        <v>134</v>
      </c>
      <c r="CY15" s="243"/>
      <c r="CZ15" s="244" t="str">
        <f>IF(入力シート!E22="","",入力シート!E22)</f>
        <v/>
      </c>
      <c r="DA15" s="244"/>
      <c r="DB15" s="244"/>
      <c r="DC15" s="244"/>
      <c r="DD15" s="244"/>
      <c r="DE15" s="244"/>
      <c r="DF15" s="244"/>
      <c r="DG15" s="244"/>
      <c r="DH15" s="244"/>
      <c r="DI15" s="244"/>
      <c r="DJ15" s="243" t="s">
        <v>135</v>
      </c>
      <c r="DK15" s="243"/>
      <c r="DL15" s="244" t="str">
        <f>IF(入力シート!E23="","",入力シート!E23)</f>
        <v/>
      </c>
      <c r="DM15" s="244"/>
      <c r="DN15" s="244"/>
      <c r="DO15" s="244"/>
      <c r="DP15" s="244"/>
      <c r="DQ15" s="244"/>
      <c r="DR15" s="244"/>
      <c r="DS15" s="244"/>
      <c r="DT15" s="244"/>
      <c r="DU15" s="244"/>
      <c r="DV15" s="244"/>
      <c r="DW15" s="244"/>
      <c r="DX15" s="244"/>
      <c r="DY15" s="244"/>
      <c r="DZ15" s="244"/>
      <c r="EA15" s="19"/>
      <c r="EB15" s="19"/>
      <c r="EC15" s="19"/>
      <c r="ED15" s="19"/>
      <c r="EE15" s="19"/>
      <c r="EF15" s="19"/>
      <c r="EG15" s="19"/>
      <c r="EH15" s="19"/>
      <c r="EI15" s="19"/>
      <c r="EJ15" s="19"/>
      <c r="EK15" s="19"/>
      <c r="EL15" s="103"/>
      <c r="EM15" s="19"/>
    </row>
    <row r="16" spans="1:144" ht="15.95" customHeight="1">
      <c r="A16" s="110" t="s">
        <v>136</v>
      </c>
      <c r="B16" s="111"/>
      <c r="C16" s="111"/>
      <c r="D16" s="111"/>
      <c r="E16" s="112"/>
      <c r="F16" s="113"/>
      <c r="G16" s="113"/>
      <c r="H16" s="113"/>
      <c r="I16" s="113"/>
      <c r="J16" s="113"/>
      <c r="K16" s="113"/>
      <c r="L16" s="113"/>
      <c r="M16" s="113"/>
      <c r="N16" s="113"/>
      <c r="O16" s="113"/>
      <c r="P16" s="113"/>
      <c r="Q16" s="113"/>
      <c r="R16" s="113"/>
      <c r="S16" s="113"/>
      <c r="T16" s="245" t="str">
        <f>IF(入力シート!E20="","",入力シート!E20)</f>
        <v/>
      </c>
      <c r="U16" s="245"/>
      <c r="V16" s="245"/>
      <c r="W16" s="245"/>
      <c r="X16" s="245"/>
      <c r="Y16" s="245"/>
      <c r="Z16" s="245"/>
      <c r="AA16" s="245"/>
      <c r="AB16" s="245"/>
      <c r="AC16" s="245"/>
      <c r="AD16" s="245"/>
      <c r="AE16" s="245"/>
      <c r="AF16" s="245"/>
      <c r="AG16" s="245"/>
      <c r="AH16" s="245"/>
      <c r="AI16" s="245"/>
      <c r="AJ16" s="245"/>
      <c r="AK16" s="245"/>
      <c r="AL16" s="245"/>
      <c r="AM16" s="245"/>
      <c r="AN16" s="245"/>
      <c r="AO16" s="245"/>
      <c r="AP16" s="245"/>
      <c r="AQ16" s="245"/>
      <c r="AR16" s="245"/>
      <c r="AS16" s="245"/>
      <c r="AT16" s="245"/>
      <c r="AU16" s="245"/>
      <c r="AV16" s="245"/>
      <c r="AW16" s="245"/>
      <c r="AX16" s="245"/>
      <c r="AY16" s="245"/>
      <c r="AZ16" s="245"/>
      <c r="BA16" s="245"/>
      <c r="BB16" s="245"/>
      <c r="BC16" s="245"/>
      <c r="BD16" s="245"/>
      <c r="BE16" s="245"/>
      <c r="BF16" s="245"/>
      <c r="BG16" s="245"/>
      <c r="BH16" s="245"/>
      <c r="BI16" s="245"/>
      <c r="BJ16" s="245"/>
      <c r="BK16" s="245"/>
      <c r="BL16" s="245"/>
      <c r="BM16" s="245"/>
      <c r="BN16" s="245"/>
      <c r="BO16" s="245"/>
      <c r="BP16" s="245"/>
      <c r="BQ16" s="19"/>
      <c r="BR16" s="19"/>
      <c r="BS16" s="19"/>
      <c r="BT16" s="19"/>
      <c r="BU16" s="19"/>
      <c r="BV16" s="19"/>
      <c r="BW16" s="19"/>
      <c r="BX16" s="19"/>
      <c r="BY16" s="19"/>
      <c r="BZ16" s="19"/>
      <c r="CA16" s="19"/>
      <c r="CB16" s="19"/>
      <c r="CC16" s="19"/>
      <c r="CD16" s="19"/>
      <c r="CE16" s="19"/>
      <c r="CF16" s="19"/>
      <c r="CG16" s="246" t="s">
        <v>137</v>
      </c>
      <c r="CH16" s="246"/>
      <c r="CI16" s="246"/>
      <c r="CJ16" s="246"/>
      <c r="CK16" s="246"/>
      <c r="CL16" s="246"/>
      <c r="CM16" s="246"/>
      <c r="CN16" s="247" t="str">
        <f>IF(入力シート!E24="","",入力シート!E24)</f>
        <v/>
      </c>
      <c r="CO16" s="247"/>
      <c r="CP16" s="247"/>
      <c r="CQ16" s="247"/>
      <c r="CR16" s="247"/>
      <c r="CS16" s="247"/>
      <c r="CT16" s="247"/>
      <c r="CU16" s="247"/>
      <c r="CV16" s="247"/>
      <c r="CW16" s="247"/>
      <c r="CX16" s="248" t="s">
        <v>138</v>
      </c>
      <c r="CY16" s="248"/>
      <c r="CZ16" s="247" t="str">
        <f>IF(入力シート!E25="","",入力シート!E25)</f>
        <v/>
      </c>
      <c r="DA16" s="247"/>
      <c r="DB16" s="247"/>
      <c r="DC16" s="247"/>
      <c r="DD16" s="247"/>
      <c r="DE16" s="247"/>
      <c r="DF16" s="247"/>
      <c r="DG16" s="247"/>
      <c r="DH16" s="247"/>
      <c r="DI16" s="247"/>
      <c r="DJ16" s="248" t="s">
        <v>78</v>
      </c>
      <c r="DK16" s="248"/>
      <c r="DL16" s="247" t="str">
        <f>IF(入力シート!E26="","",入力シート!E26)</f>
        <v/>
      </c>
      <c r="DM16" s="247"/>
      <c r="DN16" s="247"/>
      <c r="DO16" s="247"/>
      <c r="DP16" s="247"/>
      <c r="DQ16" s="247"/>
      <c r="DR16" s="247"/>
      <c r="DS16" s="247"/>
      <c r="DT16" s="247"/>
      <c r="DU16" s="247"/>
      <c r="DV16" s="247"/>
      <c r="DW16" s="247"/>
      <c r="DX16" s="247"/>
      <c r="DY16" s="247"/>
      <c r="DZ16" s="247"/>
      <c r="EA16" s="19"/>
      <c r="EB16" s="19"/>
      <c r="EC16" s="19"/>
      <c r="ED16" s="19"/>
      <c r="EE16" s="19"/>
      <c r="EF16" s="19"/>
      <c r="EG16" s="19"/>
      <c r="EH16" s="19"/>
      <c r="EI16" s="19"/>
      <c r="EJ16" s="19"/>
      <c r="EK16" s="19"/>
      <c r="EL16" s="103"/>
      <c r="EM16" s="19"/>
    </row>
    <row r="17" spans="1:145" ht="3.95" customHeight="1">
      <c r="A17" s="114"/>
      <c r="B17" s="115"/>
      <c r="C17" s="115"/>
      <c r="D17" s="115"/>
      <c r="E17" s="115"/>
      <c r="F17" s="115"/>
      <c r="G17" s="115"/>
      <c r="H17" s="115"/>
      <c r="I17" s="115"/>
      <c r="J17" s="115"/>
      <c r="K17" s="115"/>
      <c r="L17" s="115"/>
      <c r="M17" s="115"/>
      <c r="N17" s="115"/>
      <c r="O17" s="115"/>
      <c r="P17" s="115"/>
      <c r="Q17" s="115"/>
      <c r="R17" s="115"/>
      <c r="S17" s="115"/>
      <c r="T17" s="115"/>
      <c r="U17" s="115"/>
      <c r="V17" s="115"/>
      <c r="W17" s="115"/>
      <c r="X17" s="115"/>
      <c r="Y17" s="115"/>
      <c r="Z17" s="115"/>
      <c r="AA17" s="115"/>
      <c r="AB17" s="115"/>
      <c r="AC17" s="115"/>
      <c r="AD17" s="115"/>
      <c r="AE17" s="115"/>
      <c r="AF17" s="115"/>
      <c r="AG17" s="115"/>
      <c r="AH17" s="115"/>
      <c r="AI17" s="115"/>
      <c r="AJ17" s="115"/>
      <c r="AK17" s="115"/>
      <c r="AL17" s="115"/>
      <c r="AM17" s="115"/>
      <c r="AN17" s="115"/>
      <c r="AO17" s="115"/>
      <c r="AP17" s="115"/>
      <c r="AQ17" s="115"/>
      <c r="AR17" s="115"/>
      <c r="AS17" s="115"/>
      <c r="AT17" s="115"/>
      <c r="AU17" s="115"/>
      <c r="AV17" s="115"/>
      <c r="AW17" s="115"/>
      <c r="AX17" s="115"/>
      <c r="AY17" s="115"/>
      <c r="AZ17" s="115"/>
      <c r="BA17" s="115"/>
      <c r="BB17" s="115"/>
      <c r="BC17" s="115"/>
      <c r="BD17" s="115"/>
      <c r="BE17" s="115"/>
      <c r="BF17" s="115"/>
      <c r="BG17" s="115"/>
      <c r="BH17" s="115"/>
      <c r="BI17" s="115"/>
      <c r="BJ17" s="115"/>
      <c r="BK17" s="115"/>
      <c r="BL17" s="115"/>
      <c r="BM17" s="115"/>
      <c r="BN17" s="115"/>
      <c r="BO17" s="115"/>
      <c r="BP17" s="115"/>
      <c r="BQ17" s="115"/>
      <c r="BR17" s="115"/>
      <c r="BS17" s="115"/>
      <c r="BT17" s="115"/>
      <c r="BU17" s="115"/>
      <c r="BV17" s="115"/>
      <c r="BW17" s="115"/>
      <c r="BX17" s="115"/>
      <c r="BY17" s="115"/>
      <c r="BZ17" s="115"/>
      <c r="CA17" s="115"/>
      <c r="CB17" s="115"/>
      <c r="CC17" s="115"/>
      <c r="CD17" s="115"/>
      <c r="CE17" s="115"/>
      <c r="CF17" s="115"/>
      <c r="CG17" s="115"/>
      <c r="CH17" s="115"/>
      <c r="CI17" s="115"/>
      <c r="CJ17" s="115"/>
      <c r="CK17" s="115"/>
      <c r="CL17" s="115"/>
      <c r="CM17" s="115"/>
      <c r="CN17" s="115"/>
      <c r="CO17" s="115"/>
      <c r="CP17" s="115"/>
      <c r="CQ17" s="115"/>
      <c r="CR17" s="115"/>
      <c r="CS17" s="115"/>
      <c r="CT17" s="115"/>
      <c r="CU17" s="115"/>
      <c r="CV17" s="115"/>
      <c r="CW17" s="115"/>
      <c r="CX17" s="115"/>
      <c r="CY17" s="115"/>
      <c r="CZ17" s="115"/>
      <c r="DA17" s="115"/>
      <c r="DB17" s="115"/>
      <c r="DC17" s="115"/>
      <c r="DD17" s="115"/>
      <c r="DE17" s="115"/>
      <c r="DF17" s="115"/>
      <c r="DG17" s="115"/>
      <c r="DH17" s="115"/>
      <c r="DI17" s="115"/>
      <c r="DJ17" s="115"/>
      <c r="DK17" s="115"/>
      <c r="DL17" s="115"/>
      <c r="DM17" s="115"/>
      <c r="DN17" s="115"/>
      <c r="DO17" s="115"/>
      <c r="DP17" s="115"/>
      <c r="DQ17" s="115"/>
      <c r="DR17" s="115"/>
      <c r="DS17" s="115"/>
      <c r="DT17" s="115"/>
      <c r="DU17" s="115"/>
      <c r="DV17" s="115"/>
      <c r="DW17" s="115"/>
      <c r="DX17" s="115"/>
      <c r="DY17" s="115"/>
      <c r="DZ17" s="115"/>
      <c r="EA17" s="115"/>
      <c r="EB17" s="115"/>
      <c r="EC17" s="115"/>
      <c r="ED17" s="115"/>
      <c r="EE17" s="115"/>
      <c r="EF17" s="115"/>
      <c r="EG17" s="115"/>
      <c r="EH17" s="115"/>
      <c r="EI17" s="115"/>
      <c r="EJ17" s="115"/>
      <c r="EK17" s="115"/>
      <c r="EL17" s="116"/>
      <c r="EM17" s="19"/>
    </row>
    <row r="18" spans="1:145" ht="5.0999999999999996" customHeight="1">
      <c r="A18" s="209" t="s">
        <v>139</v>
      </c>
      <c r="B18" s="210"/>
      <c r="C18" s="210"/>
      <c r="D18" s="210"/>
      <c r="E18" s="210"/>
      <c r="F18" s="210"/>
      <c r="G18" s="210"/>
      <c r="H18" s="210"/>
      <c r="I18" s="210"/>
      <c r="J18" s="210"/>
      <c r="K18" s="210"/>
      <c r="L18" s="210"/>
      <c r="M18" s="210"/>
      <c r="N18" s="210"/>
      <c r="O18" s="210"/>
      <c r="P18" s="210"/>
      <c r="Q18" s="210"/>
      <c r="R18" s="210"/>
      <c r="S18" s="210"/>
      <c r="T18" s="210"/>
      <c r="U18" s="210"/>
      <c r="V18" s="210"/>
      <c r="W18" s="210"/>
      <c r="X18" s="210"/>
      <c r="Y18" s="210"/>
      <c r="Z18" s="211"/>
      <c r="AA18" s="221" t="str">
        <f>IF(入力シート!E27="","",入力シート!E27)</f>
        <v/>
      </c>
      <c r="AB18" s="222"/>
      <c r="AC18" s="222"/>
      <c r="AD18" s="222"/>
      <c r="AE18" s="222"/>
      <c r="AF18" s="222"/>
      <c r="AG18" s="222"/>
      <c r="AH18" s="222"/>
      <c r="AI18" s="222"/>
      <c r="AJ18" s="222"/>
      <c r="AK18" s="222"/>
      <c r="AL18" s="222"/>
      <c r="AM18" s="222"/>
      <c r="AN18" s="222"/>
      <c r="AO18" s="222"/>
      <c r="AP18" s="222"/>
      <c r="AQ18" s="222"/>
      <c r="AR18" s="222"/>
      <c r="AS18" s="222"/>
      <c r="AT18" s="222"/>
      <c r="AU18" s="222"/>
      <c r="AV18" s="222"/>
      <c r="AW18" s="222"/>
      <c r="AX18" s="222"/>
      <c r="AY18" s="222"/>
      <c r="AZ18" s="222"/>
      <c r="BA18" s="222"/>
      <c r="BB18" s="222"/>
      <c r="BC18" s="222"/>
      <c r="BD18" s="222"/>
      <c r="BE18" s="222"/>
      <c r="BF18" s="222"/>
      <c r="BG18" s="222"/>
      <c r="BH18" s="222"/>
      <c r="BI18" s="222"/>
      <c r="BJ18" s="222"/>
      <c r="BK18" s="222"/>
      <c r="BL18" s="222"/>
      <c r="BM18" s="222"/>
      <c r="BN18" s="222"/>
      <c r="BO18" s="222"/>
      <c r="BP18" s="222"/>
      <c r="BQ18" s="222"/>
      <c r="BR18" s="222"/>
      <c r="BS18" s="222"/>
      <c r="BT18" s="223"/>
      <c r="BU18" s="230" t="s">
        <v>140</v>
      </c>
      <c r="BV18" s="231"/>
      <c r="BW18" s="231"/>
      <c r="BX18" s="231"/>
      <c r="BY18" s="231"/>
      <c r="BZ18" s="231"/>
      <c r="CA18" s="231"/>
      <c r="CB18" s="231"/>
      <c r="CC18" s="231"/>
      <c r="CD18" s="231"/>
      <c r="CE18" s="231"/>
      <c r="CF18" s="231"/>
      <c r="CG18" s="231"/>
      <c r="CH18" s="231"/>
      <c r="CI18" s="231"/>
      <c r="CJ18" s="231"/>
      <c r="CK18" s="231"/>
      <c r="CL18" s="231"/>
      <c r="CM18" s="231"/>
      <c r="CN18" s="231"/>
      <c r="CO18" s="231"/>
      <c r="CP18" s="231"/>
      <c r="CQ18" s="231"/>
      <c r="CR18" s="231"/>
      <c r="CS18" s="231"/>
      <c r="CT18" s="231"/>
      <c r="CU18" s="232"/>
      <c r="CV18" s="117"/>
      <c r="CW18" s="62"/>
      <c r="CX18" s="62"/>
      <c r="CY18" s="62"/>
      <c r="CZ18" s="62"/>
      <c r="DA18" s="62"/>
      <c r="DB18" s="62"/>
      <c r="DC18" s="62"/>
      <c r="DD18" s="62"/>
      <c r="DE18" s="62"/>
      <c r="DF18" s="62"/>
      <c r="DG18" s="62"/>
      <c r="DH18" s="62"/>
      <c r="DI18" s="62"/>
      <c r="DJ18" s="62"/>
      <c r="DK18" s="62"/>
      <c r="DL18" s="62"/>
      <c r="DM18" s="62"/>
      <c r="DN18" s="62"/>
      <c r="DO18" s="62"/>
      <c r="DP18" s="62"/>
      <c r="DQ18" s="62"/>
      <c r="DR18" s="62"/>
      <c r="DS18" s="62"/>
      <c r="DT18" s="62"/>
      <c r="DU18" s="62"/>
      <c r="DV18" s="62"/>
      <c r="DW18" s="62"/>
      <c r="DX18" s="62"/>
      <c r="DY18" s="62"/>
      <c r="DZ18" s="62"/>
      <c r="EA18" s="62"/>
      <c r="EB18" s="62"/>
      <c r="EC18" s="62"/>
      <c r="ED18" s="62"/>
      <c r="EE18" s="62"/>
      <c r="EF18" s="62"/>
      <c r="EG18" s="62"/>
      <c r="EH18" s="62"/>
      <c r="EI18" s="62"/>
      <c r="EJ18" s="62"/>
      <c r="EK18" s="62"/>
      <c r="EL18" s="63"/>
      <c r="EM18" s="19"/>
    </row>
    <row r="19" spans="1:145" ht="26.1" customHeight="1">
      <c r="A19" s="218"/>
      <c r="B19" s="219"/>
      <c r="C19" s="219"/>
      <c r="D19" s="219"/>
      <c r="E19" s="219"/>
      <c r="F19" s="219"/>
      <c r="G19" s="219"/>
      <c r="H19" s="219"/>
      <c r="I19" s="219"/>
      <c r="J19" s="219"/>
      <c r="K19" s="219"/>
      <c r="L19" s="219"/>
      <c r="M19" s="219"/>
      <c r="N19" s="219"/>
      <c r="O19" s="219"/>
      <c r="P19" s="219"/>
      <c r="Q19" s="219"/>
      <c r="R19" s="219"/>
      <c r="S19" s="219"/>
      <c r="T19" s="219"/>
      <c r="U19" s="219"/>
      <c r="V19" s="219"/>
      <c r="W19" s="219"/>
      <c r="X19" s="219"/>
      <c r="Y19" s="219"/>
      <c r="Z19" s="220"/>
      <c r="AA19" s="224"/>
      <c r="AB19" s="225"/>
      <c r="AC19" s="225"/>
      <c r="AD19" s="225"/>
      <c r="AE19" s="225"/>
      <c r="AF19" s="225"/>
      <c r="AG19" s="225"/>
      <c r="AH19" s="225"/>
      <c r="AI19" s="225"/>
      <c r="AJ19" s="225"/>
      <c r="AK19" s="225"/>
      <c r="AL19" s="225"/>
      <c r="AM19" s="225"/>
      <c r="AN19" s="225"/>
      <c r="AO19" s="225"/>
      <c r="AP19" s="225"/>
      <c r="AQ19" s="225"/>
      <c r="AR19" s="225"/>
      <c r="AS19" s="225"/>
      <c r="AT19" s="225"/>
      <c r="AU19" s="225"/>
      <c r="AV19" s="225"/>
      <c r="AW19" s="225"/>
      <c r="AX19" s="225"/>
      <c r="AY19" s="225"/>
      <c r="AZ19" s="225"/>
      <c r="BA19" s="225"/>
      <c r="BB19" s="225"/>
      <c r="BC19" s="225"/>
      <c r="BD19" s="225"/>
      <c r="BE19" s="225"/>
      <c r="BF19" s="225"/>
      <c r="BG19" s="225"/>
      <c r="BH19" s="225"/>
      <c r="BI19" s="225"/>
      <c r="BJ19" s="225"/>
      <c r="BK19" s="225"/>
      <c r="BL19" s="225"/>
      <c r="BM19" s="225"/>
      <c r="BN19" s="225"/>
      <c r="BO19" s="225"/>
      <c r="BP19" s="225"/>
      <c r="BQ19" s="225"/>
      <c r="BR19" s="225"/>
      <c r="BS19" s="225"/>
      <c r="BT19" s="226"/>
      <c r="BU19" s="233"/>
      <c r="BV19" s="234"/>
      <c r="BW19" s="234"/>
      <c r="BX19" s="234"/>
      <c r="BY19" s="234"/>
      <c r="BZ19" s="234"/>
      <c r="CA19" s="234"/>
      <c r="CB19" s="234"/>
      <c r="CC19" s="234"/>
      <c r="CD19" s="234"/>
      <c r="CE19" s="234"/>
      <c r="CF19" s="234"/>
      <c r="CG19" s="234"/>
      <c r="CH19" s="234"/>
      <c r="CI19" s="234"/>
      <c r="CJ19" s="234"/>
      <c r="CK19" s="234"/>
      <c r="CL19" s="234"/>
      <c r="CM19" s="234"/>
      <c r="CN19" s="234"/>
      <c r="CO19" s="234"/>
      <c r="CP19" s="234"/>
      <c r="CQ19" s="234"/>
      <c r="CR19" s="234"/>
      <c r="CS19" s="234"/>
      <c r="CT19" s="234"/>
      <c r="CU19" s="235"/>
      <c r="CV19" s="102"/>
      <c r="CW19" s="19"/>
      <c r="CX19" s="19"/>
      <c r="CY19" s="169" t="str">
        <f>IF(入力シート!E28="初回","」","")</f>
        <v/>
      </c>
      <c r="CZ19" s="170"/>
      <c r="DA19" s="170"/>
      <c r="DB19" s="171"/>
      <c r="DC19" s="183" t="s">
        <v>141</v>
      </c>
      <c r="DD19" s="181"/>
      <c r="DE19" s="181"/>
      <c r="DF19" s="181"/>
      <c r="DG19" s="181"/>
      <c r="DH19" s="181"/>
      <c r="DI19" s="181"/>
      <c r="DJ19" s="181"/>
      <c r="DK19" s="19"/>
      <c r="DL19" s="169" t="str">
        <f>IF(入力シート!E28="２回目以上","」","")</f>
        <v/>
      </c>
      <c r="DM19" s="170"/>
      <c r="DN19" s="170"/>
      <c r="DO19" s="171"/>
      <c r="DP19" s="104" t="s">
        <v>142</v>
      </c>
      <c r="DQ19" s="21"/>
      <c r="DR19" s="21"/>
      <c r="DS19" s="21"/>
      <c r="DT19" s="21"/>
      <c r="DU19" s="21"/>
      <c r="DV19" s="21"/>
      <c r="DW19" s="21"/>
      <c r="DX19" s="21"/>
      <c r="DY19" s="21"/>
      <c r="DZ19" s="19"/>
      <c r="EA19" s="19"/>
      <c r="EB19" s="19"/>
      <c r="EC19" s="19"/>
      <c r="ED19" s="19"/>
      <c r="EE19" s="19"/>
      <c r="EF19" s="19"/>
      <c r="EG19" s="19"/>
      <c r="EH19" s="19"/>
      <c r="EI19" s="19"/>
      <c r="EJ19" s="19"/>
      <c r="EK19" s="19"/>
      <c r="EL19" s="103"/>
      <c r="EM19" s="19"/>
    </row>
    <row r="20" spans="1:145" ht="5.0999999999999996" customHeight="1">
      <c r="A20" s="212"/>
      <c r="B20" s="213"/>
      <c r="C20" s="213"/>
      <c r="D20" s="213"/>
      <c r="E20" s="213"/>
      <c r="F20" s="213"/>
      <c r="G20" s="213"/>
      <c r="H20" s="213"/>
      <c r="I20" s="213"/>
      <c r="J20" s="213"/>
      <c r="K20" s="213"/>
      <c r="L20" s="213"/>
      <c r="M20" s="213"/>
      <c r="N20" s="213"/>
      <c r="O20" s="213"/>
      <c r="P20" s="213"/>
      <c r="Q20" s="213"/>
      <c r="R20" s="213"/>
      <c r="S20" s="213"/>
      <c r="T20" s="213"/>
      <c r="U20" s="213"/>
      <c r="V20" s="213"/>
      <c r="W20" s="213"/>
      <c r="X20" s="213"/>
      <c r="Y20" s="213"/>
      <c r="Z20" s="214"/>
      <c r="AA20" s="227"/>
      <c r="AB20" s="228"/>
      <c r="AC20" s="228"/>
      <c r="AD20" s="228"/>
      <c r="AE20" s="228"/>
      <c r="AF20" s="228"/>
      <c r="AG20" s="228"/>
      <c r="AH20" s="228"/>
      <c r="AI20" s="228"/>
      <c r="AJ20" s="228"/>
      <c r="AK20" s="228"/>
      <c r="AL20" s="228"/>
      <c r="AM20" s="228"/>
      <c r="AN20" s="228"/>
      <c r="AO20" s="228"/>
      <c r="AP20" s="228"/>
      <c r="AQ20" s="228"/>
      <c r="AR20" s="228"/>
      <c r="AS20" s="228"/>
      <c r="AT20" s="228"/>
      <c r="AU20" s="228"/>
      <c r="AV20" s="228"/>
      <c r="AW20" s="228"/>
      <c r="AX20" s="228"/>
      <c r="AY20" s="228"/>
      <c r="AZ20" s="228"/>
      <c r="BA20" s="228"/>
      <c r="BB20" s="228"/>
      <c r="BC20" s="228"/>
      <c r="BD20" s="228"/>
      <c r="BE20" s="228"/>
      <c r="BF20" s="228"/>
      <c r="BG20" s="228"/>
      <c r="BH20" s="228"/>
      <c r="BI20" s="228"/>
      <c r="BJ20" s="228"/>
      <c r="BK20" s="228"/>
      <c r="BL20" s="228"/>
      <c r="BM20" s="228"/>
      <c r="BN20" s="228"/>
      <c r="BO20" s="228"/>
      <c r="BP20" s="228"/>
      <c r="BQ20" s="228"/>
      <c r="BR20" s="228"/>
      <c r="BS20" s="228"/>
      <c r="BT20" s="229"/>
      <c r="BU20" s="236"/>
      <c r="BV20" s="237"/>
      <c r="BW20" s="237"/>
      <c r="BX20" s="237"/>
      <c r="BY20" s="237"/>
      <c r="BZ20" s="237"/>
      <c r="CA20" s="237"/>
      <c r="CB20" s="237"/>
      <c r="CC20" s="237"/>
      <c r="CD20" s="237"/>
      <c r="CE20" s="237"/>
      <c r="CF20" s="237"/>
      <c r="CG20" s="237"/>
      <c r="CH20" s="237"/>
      <c r="CI20" s="237"/>
      <c r="CJ20" s="237"/>
      <c r="CK20" s="237"/>
      <c r="CL20" s="237"/>
      <c r="CM20" s="237"/>
      <c r="CN20" s="237"/>
      <c r="CO20" s="237"/>
      <c r="CP20" s="237"/>
      <c r="CQ20" s="237"/>
      <c r="CR20" s="237"/>
      <c r="CS20" s="237"/>
      <c r="CT20" s="237"/>
      <c r="CU20" s="238"/>
      <c r="CV20" s="114"/>
      <c r="CW20" s="115"/>
      <c r="CX20" s="115"/>
      <c r="CY20" s="115"/>
      <c r="CZ20" s="115"/>
      <c r="DA20" s="115"/>
      <c r="DB20" s="115"/>
      <c r="DC20" s="115"/>
      <c r="DD20" s="115"/>
      <c r="DE20" s="115"/>
      <c r="DF20" s="115"/>
      <c r="DG20" s="115"/>
      <c r="DH20" s="115"/>
      <c r="DI20" s="115"/>
      <c r="DJ20" s="115"/>
      <c r="DK20" s="115"/>
      <c r="DL20" s="115"/>
      <c r="DM20" s="115"/>
      <c r="DN20" s="115"/>
      <c r="DO20" s="115"/>
      <c r="DP20" s="115"/>
      <c r="DQ20" s="115"/>
      <c r="DR20" s="115"/>
      <c r="DS20" s="115"/>
      <c r="DT20" s="115"/>
      <c r="DU20" s="115"/>
      <c r="DV20" s="115"/>
      <c r="DW20" s="115"/>
      <c r="DX20" s="115"/>
      <c r="DY20" s="115"/>
      <c r="DZ20" s="115"/>
      <c r="EA20" s="115"/>
      <c r="EB20" s="115"/>
      <c r="EC20" s="115"/>
      <c r="ED20" s="115"/>
      <c r="EE20" s="115"/>
      <c r="EF20" s="115"/>
      <c r="EG20" s="115"/>
      <c r="EH20" s="115"/>
      <c r="EI20" s="115"/>
      <c r="EJ20" s="115"/>
      <c r="EK20" s="115"/>
      <c r="EL20" s="116"/>
      <c r="EM20" s="19"/>
    </row>
    <row r="21" spans="1:145" ht="26.1" customHeight="1">
      <c r="A21" s="209" t="s">
        <v>143</v>
      </c>
      <c r="B21" s="210"/>
      <c r="C21" s="210"/>
      <c r="D21" s="210"/>
      <c r="E21" s="210"/>
      <c r="F21" s="210"/>
      <c r="G21" s="210"/>
      <c r="H21" s="210"/>
      <c r="I21" s="210"/>
      <c r="J21" s="210"/>
      <c r="K21" s="210"/>
      <c r="L21" s="210"/>
      <c r="M21" s="210"/>
      <c r="N21" s="210"/>
      <c r="O21" s="210"/>
      <c r="P21" s="210"/>
      <c r="Q21" s="210"/>
      <c r="R21" s="210"/>
      <c r="S21" s="210"/>
      <c r="T21" s="210"/>
      <c r="U21" s="210"/>
      <c r="V21" s="210"/>
      <c r="W21" s="210"/>
      <c r="X21" s="210"/>
      <c r="Y21" s="210"/>
      <c r="Z21" s="211"/>
      <c r="AA21" s="21"/>
      <c r="AB21" s="21"/>
      <c r="AC21" s="21"/>
      <c r="AD21" s="241"/>
      <c r="AE21" s="241"/>
      <c r="AF21" s="241"/>
      <c r="AG21" s="241"/>
      <c r="AH21" s="118" t="s">
        <v>144</v>
      </c>
      <c r="AI21" s="21"/>
      <c r="AJ21" s="21"/>
      <c r="AK21" s="21"/>
      <c r="AL21" s="21"/>
      <c r="AM21" s="21"/>
      <c r="AN21" s="21"/>
      <c r="AO21" s="21"/>
      <c r="AP21" s="241"/>
      <c r="AQ21" s="241"/>
      <c r="AR21" s="241"/>
      <c r="AS21" s="241"/>
      <c r="AT21" s="241"/>
      <c r="AU21" s="241"/>
      <c r="AV21" s="242" t="s">
        <v>145</v>
      </c>
      <c r="AW21" s="242"/>
      <c r="AX21" s="242"/>
      <c r="AY21" s="242"/>
      <c r="AZ21" s="242"/>
      <c r="BA21" s="242"/>
      <c r="BB21" s="242"/>
      <c r="BC21" s="242"/>
      <c r="BD21" s="242"/>
      <c r="BE21" s="242"/>
      <c r="BF21" s="242"/>
      <c r="BG21" s="242"/>
      <c r="BH21" s="242"/>
      <c r="BI21" s="242"/>
      <c r="BJ21" s="242"/>
      <c r="BK21" s="242"/>
      <c r="BL21" s="242"/>
      <c r="BM21" s="242"/>
      <c r="BN21" s="242"/>
      <c r="BO21" s="242"/>
      <c r="BP21" s="242"/>
      <c r="BQ21" s="242"/>
      <c r="BR21" s="242"/>
      <c r="BS21" s="242"/>
      <c r="BT21" s="242"/>
      <c r="BU21" s="242"/>
      <c r="BV21" s="242"/>
      <c r="BW21" s="216"/>
      <c r="BX21" s="216"/>
      <c r="BY21" s="216"/>
      <c r="BZ21" s="216"/>
      <c r="CA21" s="118" t="s">
        <v>146</v>
      </c>
      <c r="CB21" s="21"/>
      <c r="CC21" s="21"/>
      <c r="CD21" s="21"/>
      <c r="CE21" s="21"/>
      <c r="CF21" s="21"/>
      <c r="CG21" s="21"/>
      <c r="CH21" s="21"/>
      <c r="CI21" s="216"/>
      <c r="CJ21" s="216"/>
      <c r="CK21" s="216"/>
      <c r="CL21" s="216"/>
      <c r="CM21" s="118" t="s">
        <v>147</v>
      </c>
      <c r="CN21" s="21"/>
      <c r="CO21" s="21"/>
      <c r="CP21" s="21"/>
      <c r="CQ21" s="21"/>
      <c r="CR21" s="21"/>
      <c r="CS21" s="21"/>
      <c r="CT21" s="21"/>
      <c r="CU21" s="216"/>
      <c r="CV21" s="216"/>
      <c r="CW21" s="216"/>
      <c r="CX21" s="216"/>
      <c r="CY21" s="118" t="s">
        <v>148</v>
      </c>
      <c r="CZ21" s="21"/>
      <c r="DA21" s="21"/>
      <c r="DB21" s="21"/>
      <c r="DC21" s="21"/>
      <c r="DD21" s="21"/>
      <c r="DE21" s="216"/>
      <c r="DF21" s="216"/>
      <c r="DG21" s="216"/>
      <c r="DH21" s="216"/>
      <c r="DI21" s="118" t="s">
        <v>149</v>
      </c>
      <c r="DJ21" s="80"/>
      <c r="DK21" s="21"/>
      <c r="DL21" s="21"/>
      <c r="DM21" s="21"/>
      <c r="DN21" s="21"/>
      <c r="DO21" s="21"/>
      <c r="DP21" s="21"/>
      <c r="DQ21" s="21"/>
      <c r="DR21" s="21"/>
      <c r="DS21" s="216"/>
      <c r="DT21" s="216"/>
      <c r="DU21" s="216"/>
      <c r="DV21" s="216"/>
      <c r="DW21" s="118" t="s">
        <v>150</v>
      </c>
      <c r="DX21" s="21"/>
      <c r="DY21" s="21"/>
      <c r="DZ21" s="21"/>
      <c r="EA21" s="21"/>
      <c r="EB21" s="21"/>
      <c r="EC21" s="19"/>
      <c r="ED21" s="19"/>
      <c r="EE21" s="19"/>
      <c r="EF21" s="19"/>
      <c r="EG21" s="19"/>
      <c r="EH21" s="19"/>
      <c r="EI21" s="19"/>
      <c r="EJ21" s="19"/>
      <c r="EK21" s="19"/>
      <c r="EL21" s="103"/>
      <c r="EM21" s="19"/>
      <c r="EO21" s="4" t="b">
        <v>0</v>
      </c>
    </row>
    <row r="22" spans="1:145" ht="26.1" customHeight="1">
      <c r="A22" s="212"/>
      <c r="B22" s="213"/>
      <c r="C22" s="213"/>
      <c r="D22" s="213"/>
      <c r="E22" s="213"/>
      <c r="F22" s="213"/>
      <c r="G22" s="213"/>
      <c r="H22" s="213"/>
      <c r="I22" s="213"/>
      <c r="J22" s="213"/>
      <c r="K22" s="213"/>
      <c r="L22" s="213"/>
      <c r="M22" s="213"/>
      <c r="N22" s="213"/>
      <c r="O22" s="213"/>
      <c r="P22" s="213"/>
      <c r="Q22" s="213"/>
      <c r="R22" s="213"/>
      <c r="S22" s="213"/>
      <c r="T22" s="213"/>
      <c r="U22" s="213"/>
      <c r="V22" s="213"/>
      <c r="W22" s="213"/>
      <c r="X22" s="213"/>
      <c r="Y22" s="213"/>
      <c r="Z22" s="214"/>
      <c r="AA22" s="21"/>
      <c r="AB22" s="21"/>
      <c r="AC22" s="21"/>
      <c r="AD22" s="216"/>
      <c r="AE22" s="216"/>
      <c r="AF22" s="216"/>
      <c r="AG22" s="216"/>
      <c r="AH22" s="118" t="s">
        <v>151</v>
      </c>
      <c r="AI22" s="21"/>
      <c r="AJ22" s="21"/>
      <c r="AK22" s="21"/>
      <c r="AL22" s="21"/>
      <c r="AM22" s="21"/>
      <c r="AN22" s="21"/>
      <c r="AO22" s="21"/>
      <c r="AP22" s="216"/>
      <c r="AQ22" s="216"/>
      <c r="AR22" s="216"/>
      <c r="AS22" s="216"/>
      <c r="AT22" s="71"/>
      <c r="AU22" s="71"/>
      <c r="AV22" s="118" t="s">
        <v>152</v>
      </c>
      <c r="AW22" s="118"/>
      <c r="AX22" s="118"/>
      <c r="AY22" s="118"/>
      <c r="AZ22" s="118"/>
      <c r="BA22" s="118"/>
      <c r="BB22" s="118"/>
      <c r="BC22" s="118"/>
      <c r="BD22" s="118"/>
      <c r="BE22" s="239"/>
      <c r="BF22" s="239"/>
      <c r="BG22" s="239"/>
      <c r="BH22" s="239"/>
      <c r="BI22" s="118" t="s">
        <v>153</v>
      </c>
      <c r="BJ22" s="118"/>
      <c r="BK22" s="118"/>
      <c r="BL22" s="118"/>
      <c r="BM22" s="118"/>
      <c r="BN22" s="118"/>
      <c r="BO22" s="118"/>
      <c r="BP22" s="118"/>
      <c r="BQ22" s="239"/>
      <c r="BR22" s="239"/>
      <c r="BS22" s="239"/>
      <c r="BT22" s="239"/>
      <c r="BU22" s="118" t="s">
        <v>154</v>
      </c>
      <c r="BV22" s="118"/>
      <c r="BW22" s="21"/>
      <c r="BX22" s="21"/>
      <c r="BY22" s="21"/>
      <c r="BZ22" s="21"/>
      <c r="CA22" s="21"/>
      <c r="CB22" s="21"/>
      <c r="CC22" s="216"/>
      <c r="CD22" s="216"/>
      <c r="CE22" s="216"/>
      <c r="CF22" s="216"/>
      <c r="CG22" s="240" t="s">
        <v>155</v>
      </c>
      <c r="CH22" s="240"/>
      <c r="CI22" s="240"/>
      <c r="CJ22" s="240"/>
      <c r="CK22" s="240"/>
      <c r="CL22" s="240"/>
      <c r="CM22" s="240"/>
      <c r="CN22" s="240"/>
      <c r="CO22" s="216"/>
      <c r="CP22" s="216"/>
      <c r="CQ22" s="216"/>
      <c r="CR22" s="216"/>
      <c r="CS22" s="217" t="s">
        <v>156</v>
      </c>
      <c r="CT22" s="217"/>
      <c r="CU22" s="217"/>
      <c r="CV22" s="217"/>
      <c r="CW22" s="217"/>
      <c r="CX22" s="217"/>
      <c r="CY22" s="217"/>
      <c r="CZ22" s="217"/>
      <c r="DA22" s="216"/>
      <c r="DB22" s="216"/>
      <c r="DC22" s="216"/>
      <c r="DD22" s="216"/>
      <c r="DE22" s="118" t="s">
        <v>157</v>
      </c>
      <c r="DF22" s="21"/>
      <c r="DG22" s="21"/>
      <c r="DH22" s="21"/>
      <c r="DI22" s="21"/>
      <c r="DJ22" s="21"/>
      <c r="DK22" s="21"/>
      <c r="DL22" s="216"/>
      <c r="DM22" s="216"/>
      <c r="DN22" s="216"/>
      <c r="DO22" s="216"/>
      <c r="DP22" s="100" t="s">
        <v>75</v>
      </c>
      <c r="DQ22" s="71"/>
      <c r="DR22" s="71"/>
      <c r="DS22" s="71"/>
      <c r="DT22" s="71"/>
      <c r="DU22" s="71"/>
      <c r="DV22" s="71"/>
      <c r="DW22" s="22"/>
      <c r="DX22" s="22"/>
      <c r="DY22" s="204" t="str">
        <f>IF(入力シート!E43="","",入力シート!E43)</f>
        <v/>
      </c>
      <c r="DZ22" s="204"/>
      <c r="EA22" s="204"/>
      <c r="EB22" s="204"/>
      <c r="EC22" s="204"/>
      <c r="ED22" s="204"/>
      <c r="EE22" s="204"/>
      <c r="EF22" s="204"/>
      <c r="EG22" s="204"/>
      <c r="EH22" s="204"/>
      <c r="EI22" s="204"/>
      <c r="EJ22" s="22"/>
      <c r="EK22" s="119" t="s">
        <v>158</v>
      </c>
      <c r="EL22" s="66"/>
      <c r="EM22" s="19"/>
    </row>
    <row r="23" spans="1:145" ht="17.100000000000001" customHeight="1">
      <c r="A23" s="120" t="s">
        <v>159</v>
      </c>
      <c r="B23" s="78"/>
      <c r="C23" s="78"/>
      <c r="D23" s="78"/>
      <c r="E23" s="79"/>
      <c r="F23" s="79"/>
      <c r="G23" s="79"/>
      <c r="H23" s="79"/>
      <c r="I23" s="79"/>
      <c r="J23" s="79"/>
      <c r="K23" s="79"/>
      <c r="L23" s="79"/>
      <c r="M23" s="79"/>
      <c r="N23" s="79"/>
      <c r="O23" s="79"/>
      <c r="P23" s="79"/>
      <c r="Q23" s="79"/>
      <c r="R23" s="79"/>
      <c r="S23" s="79"/>
      <c r="T23" s="79"/>
      <c r="U23" s="79"/>
      <c r="V23" s="79"/>
      <c r="W23" s="79"/>
      <c r="X23" s="79"/>
      <c r="Y23" s="79"/>
      <c r="Z23" s="79"/>
      <c r="AA23" s="79"/>
      <c r="AB23" s="79"/>
      <c r="AC23" s="79"/>
      <c r="AD23" s="79"/>
      <c r="AE23" s="79"/>
      <c r="AF23" s="79"/>
      <c r="AG23" s="79"/>
      <c r="AH23" s="79"/>
      <c r="AI23" s="79"/>
      <c r="AJ23" s="79"/>
      <c r="AK23" s="79"/>
      <c r="AL23" s="79"/>
      <c r="AM23" s="79"/>
      <c r="AN23" s="79"/>
      <c r="AO23" s="79"/>
      <c r="AP23" s="79"/>
      <c r="AQ23" s="79"/>
      <c r="AR23" s="79"/>
      <c r="AS23" s="79"/>
      <c r="AT23" s="79"/>
      <c r="AU23" s="79"/>
      <c r="AV23" s="79"/>
      <c r="AW23" s="79"/>
      <c r="AX23" s="79"/>
      <c r="AY23" s="79"/>
      <c r="AZ23" s="79"/>
      <c r="BA23" s="79"/>
      <c r="BB23" s="79"/>
      <c r="BC23" s="79"/>
      <c r="BD23" s="79"/>
      <c r="BE23" s="79"/>
      <c r="BF23" s="79"/>
      <c r="BG23" s="79"/>
      <c r="BH23" s="79"/>
      <c r="BI23" s="79"/>
      <c r="BJ23" s="79"/>
      <c r="BK23" s="79"/>
      <c r="BL23" s="79"/>
      <c r="BM23" s="79"/>
      <c r="BN23" s="79"/>
      <c r="BO23" s="79"/>
      <c r="BP23" s="79"/>
      <c r="BQ23" s="79"/>
      <c r="BR23" s="79"/>
      <c r="BS23" s="79"/>
      <c r="BT23" s="79"/>
      <c r="BU23" s="79"/>
      <c r="BV23" s="79"/>
      <c r="BW23" s="79"/>
      <c r="BX23" s="79"/>
      <c r="BY23" s="79"/>
      <c r="BZ23" s="79"/>
      <c r="CA23" s="79"/>
      <c r="CB23" s="79"/>
      <c r="CC23" s="79"/>
      <c r="CD23" s="79"/>
      <c r="CE23" s="79"/>
      <c r="CF23" s="79"/>
      <c r="CG23" s="79"/>
      <c r="CH23" s="79"/>
      <c r="CI23" s="79"/>
      <c r="CJ23" s="79"/>
      <c r="CK23" s="79"/>
      <c r="CL23" s="79"/>
      <c r="CM23" s="79"/>
      <c r="CN23" s="79"/>
      <c r="CO23" s="79"/>
      <c r="CP23" s="79"/>
      <c r="CQ23" s="79"/>
      <c r="CR23" s="79"/>
      <c r="CS23" s="79"/>
      <c r="CT23" s="79"/>
      <c r="CU23" s="79"/>
      <c r="CV23" s="79"/>
      <c r="CW23" s="79"/>
      <c r="CX23" s="79"/>
      <c r="CY23" s="79"/>
      <c r="CZ23" s="79"/>
      <c r="DA23" s="79"/>
      <c r="DB23" s="79"/>
      <c r="DC23" s="79"/>
      <c r="DD23" s="79"/>
      <c r="DE23" s="79"/>
      <c r="DF23" s="79"/>
      <c r="DG23" s="79"/>
      <c r="DH23" s="79"/>
      <c r="DI23" s="79"/>
      <c r="DJ23" s="79"/>
      <c r="DK23" s="79"/>
      <c r="DL23" s="79"/>
      <c r="DM23" s="79"/>
      <c r="DN23" s="79"/>
      <c r="DO23" s="79"/>
      <c r="DP23" s="79"/>
      <c r="DQ23" s="79"/>
      <c r="DR23" s="79"/>
      <c r="DS23" s="79"/>
      <c r="DT23" s="79"/>
      <c r="DU23" s="79"/>
      <c r="DV23" s="79"/>
      <c r="DW23" s="79"/>
      <c r="DX23" s="79"/>
      <c r="DY23" s="79"/>
      <c r="DZ23" s="79"/>
      <c r="EA23" s="79"/>
      <c r="EB23" s="79"/>
      <c r="EC23" s="79"/>
      <c r="ED23" s="79"/>
      <c r="EE23" s="79"/>
      <c r="EF23" s="79"/>
      <c r="EG23" s="79"/>
      <c r="EH23" s="79"/>
      <c r="EI23" s="79"/>
      <c r="EJ23" s="79"/>
      <c r="EK23" s="79"/>
      <c r="EL23" s="79"/>
      <c r="EM23" s="19"/>
    </row>
    <row r="24" spans="1:145" ht="14.25">
      <c r="A24" s="121" t="s">
        <v>236</v>
      </c>
      <c r="B24" s="122"/>
      <c r="C24" s="122"/>
      <c r="D24" s="122"/>
      <c r="E24" s="122"/>
      <c r="F24" s="19"/>
      <c r="G24" s="19"/>
      <c r="H24" s="19"/>
      <c r="I24" s="19"/>
      <c r="J24" s="19"/>
      <c r="K24" s="19"/>
      <c r="L24" s="19"/>
      <c r="M24" s="19"/>
      <c r="N24" s="19"/>
      <c r="O24" s="19"/>
      <c r="P24" s="19"/>
      <c r="Q24" s="19"/>
      <c r="R24" s="19"/>
      <c r="S24" s="19"/>
      <c r="T24" s="19"/>
      <c r="U24" s="19"/>
      <c r="V24" s="19"/>
      <c r="W24" s="19"/>
      <c r="X24" s="19"/>
      <c r="Y24" s="19"/>
      <c r="Z24" s="19"/>
      <c r="AA24" s="19"/>
      <c r="AB24" s="19"/>
      <c r="AC24" s="19"/>
      <c r="AD24" s="19"/>
      <c r="AE24" s="19"/>
      <c r="AF24" s="19"/>
      <c r="AG24" s="19"/>
      <c r="AH24" s="19"/>
      <c r="AI24" s="19"/>
      <c r="AJ24" s="19"/>
      <c r="AK24" s="19"/>
      <c r="AL24" s="19"/>
      <c r="AM24" s="19"/>
      <c r="AN24" s="19"/>
      <c r="AO24" s="19"/>
      <c r="AP24" s="19"/>
      <c r="AQ24" s="19"/>
      <c r="AR24" s="19"/>
      <c r="AS24" s="19"/>
      <c r="AT24" s="19"/>
      <c r="AU24" s="19"/>
      <c r="AV24" s="19"/>
      <c r="AW24" s="19"/>
      <c r="AX24" s="19"/>
      <c r="AY24" s="19"/>
      <c r="AZ24" s="19"/>
      <c r="BA24" s="19"/>
      <c r="BB24" s="19"/>
      <c r="BC24" s="19"/>
      <c r="BD24" s="19"/>
      <c r="BE24" s="19"/>
      <c r="BF24" s="19"/>
      <c r="BG24" s="19"/>
      <c r="BH24" s="19"/>
      <c r="BI24" s="19"/>
      <c r="BJ24" s="19"/>
      <c r="BK24" s="19"/>
      <c r="BL24" s="19"/>
      <c r="BM24" s="19"/>
      <c r="BN24" s="19"/>
      <c r="BO24" s="19"/>
      <c r="BP24" s="19"/>
      <c r="BQ24" s="19"/>
      <c r="BR24" s="19"/>
      <c r="BS24" s="19"/>
      <c r="BT24" s="19"/>
      <c r="BU24" s="19"/>
      <c r="BV24" s="19"/>
      <c r="BW24" s="19"/>
      <c r="BX24" s="19"/>
      <c r="BY24" s="19"/>
      <c r="BZ24" s="19"/>
      <c r="CA24" s="19"/>
      <c r="CB24" s="19"/>
      <c r="CC24" s="19"/>
      <c r="CD24" s="19"/>
      <c r="CE24" s="19"/>
      <c r="CF24" s="19"/>
      <c r="CG24" s="19"/>
      <c r="CH24" s="19"/>
      <c r="CI24" s="19"/>
      <c r="CJ24" s="19"/>
      <c r="CK24" s="19"/>
      <c r="CL24" s="19"/>
      <c r="CM24" s="19"/>
      <c r="CN24" s="19"/>
      <c r="CO24" s="19"/>
      <c r="CP24" s="19"/>
      <c r="CQ24" s="19"/>
      <c r="CR24" s="19"/>
      <c r="CS24" s="19"/>
      <c r="CT24" s="19"/>
      <c r="CU24" s="19"/>
      <c r="CV24" s="19"/>
      <c r="CW24" s="19"/>
      <c r="CX24" s="19"/>
      <c r="CY24" s="19"/>
      <c r="CZ24" s="19"/>
      <c r="DA24" s="19"/>
      <c r="DB24" s="19"/>
      <c r="DC24" s="19"/>
      <c r="DD24" s="19"/>
      <c r="DE24" s="19"/>
      <c r="DF24" s="19"/>
      <c r="DG24" s="19"/>
      <c r="DH24" s="19"/>
      <c r="DI24" s="19"/>
      <c r="DJ24" s="19"/>
      <c r="DK24" s="19"/>
      <c r="DL24" s="19"/>
      <c r="DM24" s="19"/>
      <c r="DN24" s="19"/>
      <c r="DO24" s="19"/>
      <c r="DP24" s="19"/>
      <c r="DQ24" s="19"/>
      <c r="DR24" s="19"/>
      <c r="DS24" s="19"/>
      <c r="DT24" s="19"/>
      <c r="DU24" s="19"/>
      <c r="DV24" s="19"/>
      <c r="DW24" s="19"/>
      <c r="DX24" s="19"/>
      <c r="DY24" s="19"/>
      <c r="DZ24" s="19"/>
      <c r="EA24" s="19"/>
      <c r="EB24" s="19"/>
      <c r="EC24" s="19"/>
      <c r="ED24" s="19"/>
      <c r="EE24" s="19"/>
      <c r="EF24" s="19"/>
      <c r="EG24" s="19"/>
      <c r="EH24" s="19"/>
      <c r="EI24" s="19"/>
      <c r="EJ24" s="19"/>
      <c r="EK24" s="19"/>
      <c r="EL24" s="103"/>
      <c r="EM24" s="19"/>
      <c r="EN24" s="5"/>
    </row>
    <row r="25" spans="1:145" ht="17.25">
      <c r="A25" s="205">
        <v>1</v>
      </c>
      <c r="B25" s="206"/>
      <c r="C25" s="206"/>
      <c r="D25" s="206"/>
      <c r="E25" s="206"/>
      <c r="F25" s="206"/>
      <c r="G25" s="207" t="str">
        <f>IF(入力シート!E44="","",入力シート!E44)</f>
        <v/>
      </c>
      <c r="H25" s="207"/>
      <c r="I25" s="207"/>
      <c r="J25" s="207"/>
      <c r="K25" s="207"/>
      <c r="L25" s="207"/>
      <c r="M25" s="207"/>
      <c r="N25" s="207"/>
      <c r="O25" s="207"/>
      <c r="P25" s="207"/>
      <c r="Q25" s="207"/>
      <c r="R25" s="207"/>
      <c r="S25" s="207"/>
      <c r="T25" s="207"/>
      <c r="U25" s="207"/>
      <c r="V25" s="207"/>
      <c r="W25" s="207"/>
      <c r="X25" s="207"/>
      <c r="Y25" s="207"/>
      <c r="Z25" s="207"/>
      <c r="AA25" s="207"/>
      <c r="AB25" s="207"/>
      <c r="AC25" s="207"/>
      <c r="AD25" s="207"/>
      <c r="AE25" s="207"/>
      <c r="AF25" s="207"/>
      <c r="AG25" s="207"/>
      <c r="AH25" s="207"/>
      <c r="AI25" s="207"/>
      <c r="AJ25" s="207"/>
      <c r="AK25" s="207"/>
      <c r="AL25" s="207"/>
      <c r="AM25" s="207"/>
      <c r="AN25" s="207"/>
      <c r="AO25" s="207"/>
      <c r="AP25" s="207"/>
      <c r="AQ25" s="207"/>
      <c r="AR25" s="207"/>
      <c r="AS25" s="207"/>
      <c r="AT25" s="207"/>
      <c r="AU25" s="207"/>
      <c r="AV25" s="207"/>
      <c r="AW25" s="207"/>
      <c r="AX25" s="207"/>
      <c r="AY25" s="207"/>
      <c r="AZ25" s="207"/>
      <c r="BA25" s="207"/>
      <c r="BB25" s="207"/>
      <c r="BC25" s="207"/>
      <c r="BD25" s="207"/>
      <c r="BE25" s="207"/>
      <c r="BF25" s="207"/>
      <c r="BG25" s="207"/>
      <c r="BH25" s="207"/>
      <c r="BI25" s="207"/>
      <c r="BJ25" s="207"/>
      <c r="BK25" s="207"/>
      <c r="BL25" s="207"/>
      <c r="BM25" s="207"/>
      <c r="BN25" s="207"/>
      <c r="BO25" s="207"/>
      <c r="BP25" s="207"/>
      <c r="BQ25" s="19"/>
      <c r="BR25" s="19"/>
      <c r="BS25" s="19"/>
      <c r="BT25" s="19"/>
      <c r="BU25" s="19"/>
      <c r="BV25" s="206" t="s">
        <v>160</v>
      </c>
      <c r="BW25" s="206"/>
      <c r="BX25" s="206"/>
      <c r="BY25" s="206"/>
      <c r="BZ25" s="206"/>
      <c r="CA25" s="206"/>
      <c r="CB25" s="206"/>
      <c r="CC25" s="206"/>
      <c r="CD25" s="206"/>
      <c r="CE25" s="206"/>
      <c r="CF25" s="206"/>
      <c r="CG25" s="206"/>
      <c r="CH25" s="206"/>
      <c r="CI25" s="206"/>
      <c r="CJ25" s="206"/>
      <c r="CK25" s="19"/>
      <c r="CL25" s="19"/>
      <c r="CM25" s="19"/>
      <c r="CN25" s="19"/>
      <c r="CO25" s="206" t="s">
        <v>161</v>
      </c>
      <c r="CP25" s="206"/>
      <c r="CQ25" s="208" t="str">
        <f>IF(入力シート!E45="","",入力シート!E45)</f>
        <v/>
      </c>
      <c r="CR25" s="208"/>
      <c r="CS25" s="208"/>
      <c r="CT25" s="208"/>
      <c r="CU25" s="208"/>
      <c r="CV25" s="208"/>
      <c r="CW25" s="208"/>
      <c r="CX25" s="208"/>
      <c r="CY25" s="208"/>
      <c r="CZ25" s="208"/>
      <c r="DA25" s="208"/>
      <c r="DB25" s="208"/>
      <c r="DC25" s="208"/>
      <c r="DD25" s="208"/>
      <c r="DE25" s="208"/>
      <c r="DF25" s="208"/>
      <c r="DG25" s="208"/>
      <c r="DH25" s="208"/>
      <c r="DI25" s="208"/>
      <c r="DJ25" s="208"/>
      <c r="DK25" s="208"/>
      <c r="DL25" s="208"/>
      <c r="DM25" s="208"/>
      <c r="DN25" s="208"/>
      <c r="DO25" s="208"/>
      <c r="DP25" s="208"/>
      <c r="DQ25" s="208"/>
      <c r="DR25" s="208"/>
      <c r="DS25" s="208"/>
      <c r="DT25" s="208"/>
      <c r="DU25" s="208"/>
      <c r="DV25" s="208"/>
      <c r="DW25" s="208"/>
      <c r="DX25" s="208"/>
      <c r="DY25" s="208"/>
      <c r="DZ25" s="208"/>
      <c r="EA25" s="206" t="s">
        <v>162</v>
      </c>
      <c r="EB25" s="206"/>
      <c r="EC25" s="206"/>
      <c r="ED25" s="206"/>
      <c r="EE25" s="206"/>
      <c r="EF25" s="19"/>
      <c r="EG25" s="19"/>
      <c r="EH25" s="19"/>
      <c r="EI25" s="19"/>
      <c r="EJ25" s="19"/>
      <c r="EK25" s="19"/>
      <c r="EL25" s="103"/>
      <c r="EM25" s="19"/>
    </row>
    <row r="26" spans="1:145" ht="17.25">
      <c r="A26" s="205">
        <v>2</v>
      </c>
      <c r="B26" s="206"/>
      <c r="C26" s="206"/>
      <c r="D26" s="206"/>
      <c r="E26" s="206"/>
      <c r="F26" s="206"/>
      <c r="G26" s="215" t="str">
        <f>IF(入力シート!E46="","",入力シート!E46)</f>
        <v/>
      </c>
      <c r="H26" s="215"/>
      <c r="I26" s="215"/>
      <c r="J26" s="215"/>
      <c r="K26" s="215"/>
      <c r="L26" s="215"/>
      <c r="M26" s="215"/>
      <c r="N26" s="215"/>
      <c r="O26" s="215"/>
      <c r="P26" s="215"/>
      <c r="Q26" s="215"/>
      <c r="R26" s="215"/>
      <c r="S26" s="215"/>
      <c r="T26" s="215"/>
      <c r="U26" s="215"/>
      <c r="V26" s="215"/>
      <c r="W26" s="215"/>
      <c r="X26" s="215"/>
      <c r="Y26" s="215"/>
      <c r="Z26" s="215"/>
      <c r="AA26" s="215"/>
      <c r="AB26" s="215"/>
      <c r="AC26" s="215"/>
      <c r="AD26" s="215"/>
      <c r="AE26" s="215"/>
      <c r="AF26" s="215"/>
      <c r="AG26" s="215"/>
      <c r="AH26" s="215"/>
      <c r="AI26" s="215"/>
      <c r="AJ26" s="215"/>
      <c r="AK26" s="215"/>
      <c r="AL26" s="215"/>
      <c r="AM26" s="215"/>
      <c r="AN26" s="215"/>
      <c r="AO26" s="215"/>
      <c r="AP26" s="215"/>
      <c r="AQ26" s="215"/>
      <c r="AR26" s="215"/>
      <c r="AS26" s="215"/>
      <c r="AT26" s="215"/>
      <c r="AU26" s="215"/>
      <c r="AV26" s="215"/>
      <c r="AW26" s="215"/>
      <c r="AX26" s="215"/>
      <c r="AY26" s="215"/>
      <c r="AZ26" s="215"/>
      <c r="BA26" s="215"/>
      <c r="BB26" s="215"/>
      <c r="BC26" s="215"/>
      <c r="BD26" s="215"/>
      <c r="BE26" s="215"/>
      <c r="BF26" s="215"/>
      <c r="BG26" s="215"/>
      <c r="BH26" s="215"/>
      <c r="BI26" s="215"/>
      <c r="BJ26" s="215"/>
      <c r="BK26" s="215"/>
      <c r="BL26" s="215"/>
      <c r="BM26" s="215"/>
      <c r="BN26" s="215"/>
      <c r="BO26" s="215"/>
      <c r="BP26" s="215"/>
      <c r="BQ26" s="19"/>
      <c r="BR26" s="19"/>
      <c r="BS26" s="19"/>
      <c r="BT26" s="19"/>
      <c r="BU26" s="19"/>
      <c r="BV26" s="206" t="s">
        <v>160</v>
      </c>
      <c r="BW26" s="206"/>
      <c r="BX26" s="206"/>
      <c r="BY26" s="206"/>
      <c r="BZ26" s="206"/>
      <c r="CA26" s="206"/>
      <c r="CB26" s="206"/>
      <c r="CC26" s="206"/>
      <c r="CD26" s="206"/>
      <c r="CE26" s="206"/>
      <c r="CF26" s="206"/>
      <c r="CG26" s="206"/>
      <c r="CH26" s="206"/>
      <c r="CI26" s="206"/>
      <c r="CJ26" s="206"/>
      <c r="CK26" s="19"/>
      <c r="CL26" s="19"/>
      <c r="CM26" s="19"/>
      <c r="CN26" s="19"/>
      <c r="CO26" s="206" t="s">
        <v>138</v>
      </c>
      <c r="CP26" s="206"/>
      <c r="CQ26" s="208" t="str">
        <f>IF(入力シート!E47="","",入力シート!E47)</f>
        <v/>
      </c>
      <c r="CR26" s="208"/>
      <c r="CS26" s="208"/>
      <c r="CT26" s="208"/>
      <c r="CU26" s="208"/>
      <c r="CV26" s="208"/>
      <c r="CW26" s="208"/>
      <c r="CX26" s="208"/>
      <c r="CY26" s="208"/>
      <c r="CZ26" s="208"/>
      <c r="DA26" s="208"/>
      <c r="DB26" s="208"/>
      <c r="DC26" s="208"/>
      <c r="DD26" s="208"/>
      <c r="DE26" s="208"/>
      <c r="DF26" s="208"/>
      <c r="DG26" s="208"/>
      <c r="DH26" s="208"/>
      <c r="DI26" s="208"/>
      <c r="DJ26" s="208"/>
      <c r="DK26" s="208"/>
      <c r="DL26" s="208"/>
      <c r="DM26" s="208"/>
      <c r="DN26" s="208"/>
      <c r="DO26" s="208"/>
      <c r="DP26" s="208"/>
      <c r="DQ26" s="208"/>
      <c r="DR26" s="208"/>
      <c r="DS26" s="208"/>
      <c r="DT26" s="208"/>
      <c r="DU26" s="208"/>
      <c r="DV26" s="208"/>
      <c r="DW26" s="208"/>
      <c r="DX26" s="208"/>
      <c r="DY26" s="208"/>
      <c r="DZ26" s="208"/>
      <c r="EA26" s="206" t="s">
        <v>162</v>
      </c>
      <c r="EB26" s="206"/>
      <c r="EC26" s="206"/>
      <c r="ED26" s="206"/>
      <c r="EE26" s="206"/>
      <c r="EF26" s="19"/>
      <c r="EG26" s="19"/>
      <c r="EH26" s="19"/>
      <c r="EI26" s="19"/>
      <c r="EJ26" s="19"/>
      <c r="EK26" s="19"/>
      <c r="EL26" s="103"/>
      <c r="EM26" s="19"/>
    </row>
    <row r="27" spans="1:145" ht="17.25">
      <c r="A27" s="205">
        <v>3</v>
      </c>
      <c r="B27" s="206"/>
      <c r="C27" s="206"/>
      <c r="D27" s="206"/>
      <c r="E27" s="206"/>
      <c r="F27" s="206"/>
      <c r="G27" s="215" t="str">
        <f>IF(入力シート!E48="","",入力シート!E48)</f>
        <v/>
      </c>
      <c r="H27" s="215"/>
      <c r="I27" s="215"/>
      <c r="J27" s="215"/>
      <c r="K27" s="215"/>
      <c r="L27" s="215"/>
      <c r="M27" s="215"/>
      <c r="N27" s="215"/>
      <c r="O27" s="215"/>
      <c r="P27" s="215"/>
      <c r="Q27" s="215"/>
      <c r="R27" s="215"/>
      <c r="S27" s="215"/>
      <c r="T27" s="215"/>
      <c r="U27" s="215"/>
      <c r="V27" s="215"/>
      <c r="W27" s="215"/>
      <c r="X27" s="215"/>
      <c r="Y27" s="215"/>
      <c r="Z27" s="215"/>
      <c r="AA27" s="215"/>
      <c r="AB27" s="215"/>
      <c r="AC27" s="215"/>
      <c r="AD27" s="215"/>
      <c r="AE27" s="215"/>
      <c r="AF27" s="215"/>
      <c r="AG27" s="215"/>
      <c r="AH27" s="215"/>
      <c r="AI27" s="215"/>
      <c r="AJ27" s="215"/>
      <c r="AK27" s="215"/>
      <c r="AL27" s="215"/>
      <c r="AM27" s="215"/>
      <c r="AN27" s="215"/>
      <c r="AO27" s="215"/>
      <c r="AP27" s="215"/>
      <c r="AQ27" s="215"/>
      <c r="AR27" s="215"/>
      <c r="AS27" s="215"/>
      <c r="AT27" s="215"/>
      <c r="AU27" s="215"/>
      <c r="AV27" s="215"/>
      <c r="AW27" s="215"/>
      <c r="AX27" s="215"/>
      <c r="AY27" s="215"/>
      <c r="AZ27" s="215"/>
      <c r="BA27" s="215"/>
      <c r="BB27" s="215"/>
      <c r="BC27" s="215"/>
      <c r="BD27" s="215"/>
      <c r="BE27" s="215"/>
      <c r="BF27" s="215"/>
      <c r="BG27" s="215"/>
      <c r="BH27" s="215"/>
      <c r="BI27" s="215"/>
      <c r="BJ27" s="215"/>
      <c r="BK27" s="215"/>
      <c r="BL27" s="215"/>
      <c r="BM27" s="215"/>
      <c r="BN27" s="215"/>
      <c r="BO27" s="215"/>
      <c r="BP27" s="215"/>
      <c r="BQ27" s="19"/>
      <c r="BR27" s="19"/>
      <c r="BS27" s="19"/>
      <c r="BT27" s="19"/>
      <c r="BU27" s="19"/>
      <c r="BV27" s="206" t="s">
        <v>160</v>
      </c>
      <c r="BW27" s="206"/>
      <c r="BX27" s="206"/>
      <c r="BY27" s="206"/>
      <c r="BZ27" s="206"/>
      <c r="CA27" s="206"/>
      <c r="CB27" s="206"/>
      <c r="CC27" s="206"/>
      <c r="CD27" s="206"/>
      <c r="CE27" s="206"/>
      <c r="CF27" s="206"/>
      <c r="CG27" s="206"/>
      <c r="CH27" s="206"/>
      <c r="CI27" s="206"/>
      <c r="CJ27" s="206"/>
      <c r="CK27" s="19"/>
      <c r="CL27" s="19"/>
      <c r="CM27" s="19"/>
      <c r="CN27" s="19"/>
      <c r="CO27" s="206" t="s">
        <v>163</v>
      </c>
      <c r="CP27" s="206"/>
      <c r="CQ27" s="208" t="str">
        <f>IF(入力シート!E49="","",入力シート!E49)</f>
        <v/>
      </c>
      <c r="CR27" s="208"/>
      <c r="CS27" s="208"/>
      <c r="CT27" s="208"/>
      <c r="CU27" s="208"/>
      <c r="CV27" s="208"/>
      <c r="CW27" s="208"/>
      <c r="CX27" s="208"/>
      <c r="CY27" s="208"/>
      <c r="CZ27" s="208"/>
      <c r="DA27" s="208"/>
      <c r="DB27" s="208"/>
      <c r="DC27" s="208"/>
      <c r="DD27" s="208"/>
      <c r="DE27" s="208"/>
      <c r="DF27" s="208"/>
      <c r="DG27" s="208"/>
      <c r="DH27" s="208"/>
      <c r="DI27" s="208"/>
      <c r="DJ27" s="208"/>
      <c r="DK27" s="208"/>
      <c r="DL27" s="208"/>
      <c r="DM27" s="208"/>
      <c r="DN27" s="208"/>
      <c r="DO27" s="208"/>
      <c r="DP27" s="208"/>
      <c r="DQ27" s="208"/>
      <c r="DR27" s="208"/>
      <c r="DS27" s="208"/>
      <c r="DT27" s="208"/>
      <c r="DU27" s="208"/>
      <c r="DV27" s="208"/>
      <c r="DW27" s="208"/>
      <c r="DX27" s="208"/>
      <c r="DY27" s="208"/>
      <c r="DZ27" s="208"/>
      <c r="EA27" s="206" t="s">
        <v>162</v>
      </c>
      <c r="EB27" s="206"/>
      <c r="EC27" s="206"/>
      <c r="ED27" s="206"/>
      <c r="EE27" s="206"/>
      <c r="EF27" s="19"/>
      <c r="EG27" s="19"/>
      <c r="EH27" s="19"/>
      <c r="EI27" s="19"/>
      <c r="EJ27" s="19"/>
      <c r="EK27" s="19"/>
      <c r="EL27" s="103"/>
      <c r="EM27" s="19"/>
    </row>
    <row r="28" spans="1:145">
      <c r="A28" s="102"/>
      <c r="B28" s="19"/>
      <c r="C28" s="19"/>
      <c r="D28" s="19"/>
      <c r="E28" s="19"/>
      <c r="F28" s="19"/>
      <c r="G28" s="19"/>
      <c r="H28" s="19"/>
      <c r="I28" s="19"/>
      <c r="J28" s="19"/>
      <c r="K28" s="19"/>
      <c r="L28" s="19"/>
      <c r="M28" s="19"/>
      <c r="N28" s="19"/>
      <c r="O28" s="19"/>
      <c r="P28" s="19"/>
      <c r="Q28" s="19"/>
      <c r="R28" s="19"/>
      <c r="S28" s="19"/>
      <c r="T28" s="19"/>
      <c r="U28" s="19"/>
      <c r="V28" s="19"/>
      <c r="W28" s="19"/>
      <c r="X28" s="19"/>
      <c r="Y28" s="19"/>
      <c r="Z28" s="19"/>
      <c r="AA28" s="19"/>
      <c r="AB28" s="19"/>
      <c r="AC28" s="19"/>
      <c r="AD28" s="19"/>
      <c r="AE28" s="19"/>
      <c r="AF28" s="19"/>
      <c r="AG28" s="19"/>
      <c r="AH28" s="19"/>
      <c r="AI28" s="19"/>
      <c r="AJ28" s="19"/>
      <c r="AK28" s="19"/>
      <c r="AL28" s="19"/>
      <c r="AM28" s="19"/>
      <c r="AN28" s="19"/>
      <c r="AO28" s="19"/>
      <c r="AP28" s="19"/>
      <c r="AQ28" s="19"/>
      <c r="AR28" s="19"/>
      <c r="AS28" s="19"/>
      <c r="AT28" s="19"/>
      <c r="AU28" s="19"/>
      <c r="AV28" s="19"/>
      <c r="AW28" s="19"/>
      <c r="AX28" s="19"/>
      <c r="AY28" s="19"/>
      <c r="AZ28" s="19"/>
      <c r="BA28" s="19"/>
      <c r="BB28" s="19"/>
      <c r="BC28" s="19"/>
      <c r="BD28" s="19"/>
      <c r="BE28" s="19"/>
      <c r="BF28" s="19"/>
      <c r="BG28" s="19"/>
      <c r="BH28" s="19"/>
      <c r="BI28" s="19"/>
      <c r="BJ28" s="19"/>
      <c r="BK28" s="19"/>
      <c r="BL28" s="19"/>
      <c r="BM28" s="19"/>
      <c r="BN28" s="19"/>
      <c r="BO28" s="19"/>
      <c r="BP28" s="19"/>
      <c r="BQ28" s="19"/>
      <c r="BR28" s="19"/>
      <c r="BS28" s="19"/>
      <c r="BT28" s="19"/>
      <c r="BU28" s="19"/>
      <c r="BV28" s="19"/>
      <c r="BW28" s="19"/>
      <c r="BX28" s="19"/>
      <c r="BY28" s="19"/>
      <c r="BZ28" s="19"/>
      <c r="CA28" s="19"/>
      <c r="CB28" s="19"/>
      <c r="CC28" s="19"/>
      <c r="CD28" s="19"/>
      <c r="CE28" s="19"/>
      <c r="CF28" s="19"/>
      <c r="CG28" s="19"/>
      <c r="CH28" s="19"/>
      <c r="CI28" s="19"/>
      <c r="CJ28" s="19"/>
      <c r="CK28" s="19"/>
      <c r="CL28" s="19"/>
      <c r="CM28" s="19"/>
      <c r="CN28" s="19"/>
      <c r="CO28" s="19"/>
      <c r="CP28" s="19"/>
      <c r="CQ28" s="19"/>
      <c r="CR28" s="19"/>
      <c r="CS28" s="19"/>
      <c r="CT28" s="19"/>
      <c r="CU28" s="19"/>
      <c r="CV28" s="19"/>
      <c r="CW28" s="19"/>
      <c r="CX28" s="19"/>
      <c r="CY28" s="19"/>
      <c r="CZ28" s="19"/>
      <c r="DA28" s="19"/>
      <c r="DB28" s="19"/>
      <c r="DC28" s="19"/>
      <c r="DD28" s="19"/>
      <c r="DE28" s="19"/>
      <c r="DF28" s="19"/>
      <c r="DG28" s="19"/>
      <c r="DH28" s="19"/>
      <c r="DI28" s="19"/>
      <c r="DJ28" s="19"/>
      <c r="DK28" s="19"/>
      <c r="DL28" s="19"/>
      <c r="DM28" s="19"/>
      <c r="DN28" s="19"/>
      <c r="DO28" s="19"/>
      <c r="DP28" s="19"/>
      <c r="DQ28" s="19"/>
      <c r="DR28" s="19"/>
      <c r="DS28" s="19"/>
      <c r="DT28" s="19"/>
      <c r="DU28" s="19"/>
      <c r="DV28" s="19"/>
      <c r="DW28" s="19"/>
      <c r="DX28" s="19"/>
      <c r="DY28" s="19"/>
      <c r="DZ28" s="19"/>
      <c r="EA28" s="19"/>
      <c r="EB28" s="19"/>
      <c r="EC28" s="19"/>
      <c r="ED28" s="19"/>
      <c r="EE28" s="19"/>
      <c r="EF28" s="19"/>
      <c r="EG28" s="19"/>
      <c r="EH28" s="19"/>
      <c r="EI28" s="19"/>
      <c r="EJ28" s="19"/>
      <c r="EK28" s="19"/>
      <c r="EL28" s="103"/>
      <c r="EM28" s="19"/>
    </row>
    <row r="29" spans="1:145" ht="12" customHeight="1">
      <c r="A29" s="194" t="s">
        <v>164</v>
      </c>
      <c r="B29" s="195"/>
      <c r="C29" s="195"/>
      <c r="D29" s="195"/>
      <c r="E29" s="195"/>
      <c r="F29" s="195"/>
      <c r="G29" s="195"/>
      <c r="H29" s="195"/>
      <c r="I29" s="195"/>
      <c r="J29" s="195"/>
      <c r="K29" s="195"/>
      <c r="L29" s="195"/>
      <c r="M29" s="195"/>
      <c r="N29" s="195"/>
      <c r="O29" s="195"/>
      <c r="P29" s="195"/>
      <c r="Q29" s="195"/>
      <c r="R29" s="195"/>
      <c r="S29" s="195"/>
      <c r="T29" s="195"/>
      <c r="U29" s="195"/>
      <c r="V29" s="195"/>
      <c r="W29" s="196"/>
      <c r="X29" s="117"/>
      <c r="Y29" s="62"/>
      <c r="Z29" s="62"/>
      <c r="AA29" s="62"/>
      <c r="AB29" s="62"/>
      <c r="AC29" s="62"/>
      <c r="AD29" s="62"/>
      <c r="AE29" s="62"/>
      <c r="AF29" s="62"/>
      <c r="AG29" s="62"/>
      <c r="AH29" s="62"/>
      <c r="AI29" s="62"/>
      <c r="AJ29" s="62"/>
      <c r="AK29" s="62"/>
      <c r="AL29" s="62"/>
      <c r="AM29" s="62"/>
      <c r="AN29" s="62"/>
      <c r="AO29" s="62"/>
      <c r="AP29" s="62"/>
      <c r="AQ29" s="62"/>
      <c r="AR29" s="62"/>
      <c r="AS29" s="62"/>
      <c r="AT29" s="62"/>
      <c r="AU29" s="62"/>
      <c r="AV29" s="62"/>
      <c r="AW29" s="62"/>
      <c r="AX29" s="62"/>
      <c r="AY29" s="62"/>
      <c r="AZ29" s="62"/>
      <c r="BA29" s="62"/>
      <c r="BB29" s="62"/>
      <c r="BC29" s="62"/>
      <c r="BD29" s="62"/>
      <c r="BE29" s="62"/>
      <c r="BF29" s="62"/>
      <c r="BG29" s="62"/>
      <c r="BH29" s="62"/>
      <c r="BI29" s="62"/>
      <c r="BJ29" s="62"/>
      <c r="BK29" s="62"/>
      <c r="BL29" s="62"/>
      <c r="BM29" s="62"/>
      <c r="BN29" s="63"/>
      <c r="BO29" s="123" t="s">
        <v>165</v>
      </c>
      <c r="BP29" s="62"/>
      <c r="BQ29" s="62"/>
      <c r="BR29" s="62"/>
      <c r="BS29" s="62"/>
      <c r="BT29" s="62"/>
      <c r="BU29" s="62"/>
      <c r="BV29" s="62"/>
      <c r="BW29" s="62"/>
      <c r="BX29" s="62"/>
      <c r="BY29" s="62"/>
      <c r="BZ29" s="62"/>
      <c r="CA29" s="62"/>
      <c r="CB29" s="62"/>
      <c r="CC29" s="62"/>
      <c r="CD29" s="62"/>
      <c r="CE29" s="62"/>
      <c r="CF29" s="62"/>
      <c r="CG29" s="62"/>
      <c r="CH29" s="62"/>
      <c r="CI29" s="62"/>
      <c r="CJ29" s="62"/>
      <c r="CK29" s="62"/>
      <c r="CL29" s="62"/>
      <c r="CM29" s="62"/>
      <c r="CN29" s="62"/>
      <c r="CO29" s="62"/>
      <c r="CP29" s="62"/>
      <c r="CQ29" s="62"/>
      <c r="CR29" s="62"/>
      <c r="CS29" s="62"/>
      <c r="CT29" s="62"/>
      <c r="CU29" s="62"/>
      <c r="CV29" s="62"/>
      <c r="CW29" s="62"/>
      <c r="CX29" s="62"/>
      <c r="CY29" s="62"/>
      <c r="CZ29" s="62"/>
      <c r="DA29" s="62"/>
      <c r="DB29" s="62"/>
      <c r="DC29" s="62"/>
      <c r="DD29" s="62"/>
      <c r="DE29" s="62"/>
      <c r="DF29" s="62"/>
      <c r="DG29" s="62"/>
      <c r="DH29" s="62"/>
      <c r="DI29" s="62"/>
      <c r="DJ29" s="62"/>
      <c r="DK29" s="62"/>
      <c r="DL29" s="62"/>
      <c r="DM29" s="62"/>
      <c r="DN29" s="62"/>
      <c r="DO29" s="62"/>
      <c r="DP29" s="62"/>
      <c r="DQ29" s="62"/>
      <c r="DR29" s="62"/>
      <c r="DS29" s="62"/>
      <c r="DT29" s="62"/>
      <c r="DU29" s="62"/>
      <c r="DV29" s="62"/>
      <c r="DW29" s="62"/>
      <c r="DX29" s="62"/>
      <c r="DY29" s="62"/>
      <c r="DZ29" s="62"/>
      <c r="EA29" s="62"/>
      <c r="EB29" s="62"/>
      <c r="EC29" s="62"/>
      <c r="ED29" s="62"/>
      <c r="EE29" s="62"/>
      <c r="EF29" s="62"/>
      <c r="EG29" s="62"/>
      <c r="EH29" s="62"/>
      <c r="EI29" s="62"/>
      <c r="EJ29" s="62"/>
      <c r="EK29" s="62"/>
      <c r="EL29" s="63"/>
      <c r="EM29" s="19"/>
    </row>
    <row r="30" spans="1:145" ht="21.95" customHeight="1">
      <c r="A30" s="197"/>
      <c r="B30" s="198"/>
      <c r="C30" s="198"/>
      <c r="D30" s="198"/>
      <c r="E30" s="198"/>
      <c r="F30" s="198"/>
      <c r="G30" s="198"/>
      <c r="H30" s="198"/>
      <c r="I30" s="198"/>
      <c r="J30" s="198"/>
      <c r="K30" s="198"/>
      <c r="L30" s="198"/>
      <c r="M30" s="198"/>
      <c r="N30" s="198"/>
      <c r="O30" s="198"/>
      <c r="P30" s="198"/>
      <c r="Q30" s="198"/>
      <c r="R30" s="198"/>
      <c r="S30" s="198"/>
      <c r="T30" s="198"/>
      <c r="U30" s="198"/>
      <c r="V30" s="198"/>
      <c r="W30" s="199"/>
      <c r="X30" s="102"/>
      <c r="Y30" s="19"/>
      <c r="Z30" s="19"/>
      <c r="AA30" s="19"/>
      <c r="AB30" s="169" t="str">
        <f>IF(入力シート!E50="安定","」","")</f>
        <v/>
      </c>
      <c r="AC30" s="170"/>
      <c r="AD30" s="170"/>
      <c r="AE30" s="171"/>
      <c r="AF30" s="183" t="s">
        <v>166</v>
      </c>
      <c r="AG30" s="181"/>
      <c r="AH30" s="181"/>
      <c r="AI30" s="181"/>
      <c r="AJ30" s="181"/>
      <c r="AK30" s="181"/>
      <c r="AL30" s="181"/>
      <c r="AM30" s="181"/>
      <c r="AN30" s="169" t="str">
        <f>IF(入力シート!E50="不安定","」","")</f>
        <v/>
      </c>
      <c r="AO30" s="170"/>
      <c r="AP30" s="170"/>
      <c r="AQ30" s="171"/>
      <c r="AR30" s="104" t="s">
        <v>167</v>
      </c>
      <c r="AS30" s="21"/>
      <c r="AT30" s="21"/>
      <c r="AU30" s="21"/>
      <c r="AV30" s="21"/>
      <c r="AW30" s="21"/>
      <c r="AX30" s="21"/>
      <c r="AY30" s="21"/>
      <c r="AZ30" s="21"/>
      <c r="BA30" s="21"/>
      <c r="BB30" s="169" t="str">
        <f>IF(入力シート!E50="不明","」","")</f>
        <v/>
      </c>
      <c r="BC30" s="170"/>
      <c r="BD30" s="170"/>
      <c r="BE30" s="171"/>
      <c r="BF30" s="183" t="s">
        <v>82</v>
      </c>
      <c r="BG30" s="181"/>
      <c r="BH30" s="181"/>
      <c r="BI30" s="181"/>
      <c r="BJ30" s="181"/>
      <c r="BK30" s="181"/>
      <c r="BL30" s="181"/>
      <c r="BM30" s="181"/>
      <c r="BN30" s="203"/>
      <c r="BO30" s="175" t="str">
        <f>IF(入力シート!E51="","",入力シート!E51)</f>
        <v/>
      </c>
      <c r="BP30" s="176"/>
      <c r="BQ30" s="176"/>
      <c r="BR30" s="176"/>
      <c r="BS30" s="176"/>
      <c r="BT30" s="176"/>
      <c r="BU30" s="176"/>
      <c r="BV30" s="176"/>
      <c r="BW30" s="176"/>
      <c r="BX30" s="176"/>
      <c r="BY30" s="176"/>
      <c r="BZ30" s="176"/>
      <c r="CA30" s="176"/>
      <c r="CB30" s="176"/>
      <c r="CC30" s="176"/>
      <c r="CD30" s="176"/>
      <c r="CE30" s="176"/>
      <c r="CF30" s="176"/>
      <c r="CG30" s="176"/>
      <c r="CH30" s="176"/>
      <c r="CI30" s="176"/>
      <c r="CJ30" s="176"/>
      <c r="CK30" s="176"/>
      <c r="CL30" s="176"/>
      <c r="CM30" s="176"/>
      <c r="CN30" s="176"/>
      <c r="CO30" s="176"/>
      <c r="CP30" s="176"/>
      <c r="CQ30" s="176"/>
      <c r="CR30" s="176"/>
      <c r="CS30" s="176"/>
      <c r="CT30" s="176"/>
      <c r="CU30" s="176"/>
      <c r="CV30" s="176"/>
      <c r="CW30" s="176"/>
      <c r="CX30" s="176"/>
      <c r="CY30" s="176"/>
      <c r="CZ30" s="176"/>
      <c r="DA30" s="176"/>
      <c r="DB30" s="176"/>
      <c r="DC30" s="176"/>
      <c r="DD30" s="176"/>
      <c r="DE30" s="176"/>
      <c r="DF30" s="176"/>
      <c r="DG30" s="176"/>
      <c r="DH30" s="176"/>
      <c r="DI30" s="176"/>
      <c r="DJ30" s="176"/>
      <c r="DK30" s="176"/>
      <c r="DL30" s="176"/>
      <c r="DM30" s="176"/>
      <c r="DN30" s="176"/>
      <c r="DO30" s="176"/>
      <c r="DP30" s="176"/>
      <c r="DQ30" s="176"/>
      <c r="DR30" s="176"/>
      <c r="DS30" s="176"/>
      <c r="DT30" s="176"/>
      <c r="DU30" s="176"/>
      <c r="DV30" s="176"/>
      <c r="DW30" s="176"/>
      <c r="DX30" s="176"/>
      <c r="DY30" s="176"/>
      <c r="DZ30" s="176"/>
      <c r="EA30" s="176"/>
      <c r="EB30" s="176"/>
      <c r="EC30" s="176"/>
      <c r="ED30" s="176"/>
      <c r="EE30" s="176"/>
      <c r="EF30" s="176"/>
      <c r="EG30" s="176"/>
      <c r="EH30" s="176"/>
      <c r="EI30" s="176"/>
      <c r="EJ30" s="176"/>
      <c r="EK30" s="176"/>
      <c r="EL30" s="177"/>
      <c r="EM30" s="136"/>
    </row>
    <row r="31" spans="1:145" ht="12" customHeight="1">
      <c r="A31" s="200"/>
      <c r="B31" s="201"/>
      <c r="C31" s="201"/>
      <c r="D31" s="201"/>
      <c r="E31" s="201"/>
      <c r="F31" s="201"/>
      <c r="G31" s="201"/>
      <c r="H31" s="201"/>
      <c r="I31" s="201"/>
      <c r="J31" s="201"/>
      <c r="K31" s="201"/>
      <c r="L31" s="201"/>
      <c r="M31" s="201"/>
      <c r="N31" s="201"/>
      <c r="O31" s="201"/>
      <c r="P31" s="201"/>
      <c r="Q31" s="201"/>
      <c r="R31" s="201"/>
      <c r="S31" s="201"/>
      <c r="T31" s="201"/>
      <c r="U31" s="201"/>
      <c r="V31" s="201"/>
      <c r="W31" s="202"/>
      <c r="X31" s="114"/>
      <c r="Y31" s="115"/>
      <c r="Z31" s="115"/>
      <c r="AA31" s="115"/>
      <c r="AB31" s="115"/>
      <c r="AC31" s="115"/>
      <c r="AD31" s="115"/>
      <c r="AE31" s="115"/>
      <c r="AF31" s="115"/>
      <c r="AG31" s="115"/>
      <c r="AH31" s="115"/>
      <c r="AI31" s="115"/>
      <c r="AJ31" s="115"/>
      <c r="AK31" s="115"/>
      <c r="AL31" s="115"/>
      <c r="AM31" s="115"/>
      <c r="AN31" s="115"/>
      <c r="AO31" s="115"/>
      <c r="AP31" s="115"/>
      <c r="AQ31" s="115"/>
      <c r="AR31" s="115"/>
      <c r="AS31" s="115"/>
      <c r="AT31" s="115"/>
      <c r="AU31" s="115"/>
      <c r="AV31" s="115"/>
      <c r="AW31" s="115"/>
      <c r="AX31" s="115"/>
      <c r="AY31" s="115"/>
      <c r="AZ31" s="115"/>
      <c r="BA31" s="115"/>
      <c r="BB31" s="115"/>
      <c r="BC31" s="115"/>
      <c r="BD31" s="115"/>
      <c r="BE31" s="115"/>
      <c r="BF31" s="115"/>
      <c r="BG31" s="115"/>
      <c r="BH31" s="115"/>
      <c r="BI31" s="115"/>
      <c r="BJ31" s="115"/>
      <c r="BK31" s="115"/>
      <c r="BL31" s="115"/>
      <c r="BM31" s="115"/>
      <c r="BN31" s="116"/>
      <c r="BO31" s="185"/>
      <c r="BP31" s="186"/>
      <c r="BQ31" s="186"/>
      <c r="BR31" s="186"/>
      <c r="BS31" s="186"/>
      <c r="BT31" s="186"/>
      <c r="BU31" s="186"/>
      <c r="BV31" s="186"/>
      <c r="BW31" s="186"/>
      <c r="BX31" s="186"/>
      <c r="BY31" s="186"/>
      <c r="BZ31" s="186"/>
      <c r="CA31" s="186"/>
      <c r="CB31" s="186"/>
      <c r="CC31" s="186"/>
      <c r="CD31" s="186"/>
      <c r="CE31" s="186"/>
      <c r="CF31" s="186"/>
      <c r="CG31" s="186"/>
      <c r="CH31" s="186"/>
      <c r="CI31" s="186"/>
      <c r="CJ31" s="186"/>
      <c r="CK31" s="186"/>
      <c r="CL31" s="186"/>
      <c r="CM31" s="186"/>
      <c r="CN31" s="186"/>
      <c r="CO31" s="186"/>
      <c r="CP31" s="186"/>
      <c r="CQ31" s="186"/>
      <c r="CR31" s="186"/>
      <c r="CS31" s="186"/>
      <c r="CT31" s="186"/>
      <c r="CU31" s="186"/>
      <c r="CV31" s="186"/>
      <c r="CW31" s="186"/>
      <c r="CX31" s="186"/>
      <c r="CY31" s="186"/>
      <c r="CZ31" s="186"/>
      <c r="DA31" s="186"/>
      <c r="DB31" s="186"/>
      <c r="DC31" s="186"/>
      <c r="DD31" s="186"/>
      <c r="DE31" s="186"/>
      <c r="DF31" s="186"/>
      <c r="DG31" s="186"/>
      <c r="DH31" s="186"/>
      <c r="DI31" s="186"/>
      <c r="DJ31" s="186"/>
      <c r="DK31" s="186"/>
      <c r="DL31" s="186"/>
      <c r="DM31" s="186"/>
      <c r="DN31" s="186"/>
      <c r="DO31" s="186"/>
      <c r="DP31" s="186"/>
      <c r="DQ31" s="186"/>
      <c r="DR31" s="186"/>
      <c r="DS31" s="186"/>
      <c r="DT31" s="186"/>
      <c r="DU31" s="186"/>
      <c r="DV31" s="186"/>
      <c r="DW31" s="186"/>
      <c r="DX31" s="186"/>
      <c r="DY31" s="186"/>
      <c r="DZ31" s="186"/>
      <c r="EA31" s="186"/>
      <c r="EB31" s="186"/>
      <c r="EC31" s="186"/>
      <c r="ED31" s="186"/>
      <c r="EE31" s="186"/>
      <c r="EF31" s="186"/>
      <c r="EG31" s="186"/>
      <c r="EH31" s="186"/>
      <c r="EI31" s="186"/>
      <c r="EJ31" s="186"/>
      <c r="EK31" s="186"/>
      <c r="EL31" s="187"/>
      <c r="EM31" s="136"/>
    </row>
    <row r="32" spans="1:145" ht="15.95" customHeight="1">
      <c r="A32" s="121" t="s">
        <v>168</v>
      </c>
      <c r="B32" s="122"/>
      <c r="C32" s="122"/>
      <c r="D32" s="122"/>
      <c r="E32" s="118"/>
      <c r="F32" s="118"/>
      <c r="G32" s="118"/>
      <c r="H32" s="118"/>
      <c r="I32" s="118"/>
      <c r="J32" s="118"/>
      <c r="K32" s="118"/>
      <c r="L32" s="118"/>
      <c r="M32" s="118"/>
      <c r="N32" s="118"/>
      <c r="O32" s="118"/>
      <c r="P32" s="118"/>
      <c r="Q32" s="118"/>
      <c r="R32" s="118"/>
      <c r="S32" s="118"/>
      <c r="T32" s="118"/>
      <c r="U32" s="118"/>
      <c r="V32" s="118"/>
      <c r="W32" s="118"/>
      <c r="X32" s="19"/>
      <c r="Y32" s="19"/>
      <c r="Z32" s="19"/>
      <c r="AA32" s="19"/>
      <c r="AB32" s="19"/>
      <c r="AC32" s="19"/>
      <c r="AD32" s="19"/>
      <c r="AE32" s="19"/>
      <c r="AF32" s="19"/>
      <c r="AG32" s="19"/>
      <c r="AH32" s="19"/>
      <c r="AI32" s="19"/>
      <c r="AJ32" s="19"/>
      <c r="AK32" s="19"/>
      <c r="AL32" s="19"/>
      <c r="AM32" s="19"/>
      <c r="AN32" s="19"/>
      <c r="AO32" s="19"/>
      <c r="AP32" s="19"/>
      <c r="AQ32" s="19"/>
      <c r="AR32" s="19"/>
      <c r="AS32" s="19"/>
      <c r="AT32" s="19"/>
      <c r="AU32" s="19"/>
      <c r="AV32" s="19"/>
      <c r="AW32" s="19"/>
      <c r="AX32" s="19"/>
      <c r="AY32" s="19"/>
      <c r="AZ32" s="19"/>
      <c r="BA32" s="19"/>
      <c r="BB32" s="19"/>
      <c r="BC32" s="19"/>
      <c r="BD32" s="19"/>
      <c r="BE32" s="19"/>
      <c r="BF32" s="19"/>
      <c r="BG32" s="19"/>
      <c r="BH32" s="19"/>
      <c r="BI32" s="19"/>
      <c r="BJ32" s="19"/>
      <c r="BK32" s="19"/>
      <c r="BL32" s="19"/>
      <c r="BM32" s="19"/>
      <c r="BN32" s="19"/>
      <c r="BO32" s="19"/>
      <c r="BP32" s="19"/>
      <c r="BQ32" s="19"/>
      <c r="BR32" s="19"/>
      <c r="BS32" s="19"/>
      <c r="BT32" s="19"/>
      <c r="BU32" s="19"/>
      <c r="BV32" s="19"/>
      <c r="BW32" s="19"/>
      <c r="BX32" s="19"/>
      <c r="BY32" s="19"/>
      <c r="BZ32" s="19"/>
      <c r="CA32" s="19"/>
      <c r="CB32" s="19"/>
      <c r="CC32" s="19"/>
      <c r="CD32" s="19"/>
      <c r="CE32" s="19"/>
      <c r="CF32" s="19"/>
      <c r="CG32" s="19"/>
      <c r="CH32" s="19"/>
      <c r="CI32" s="19"/>
      <c r="CJ32" s="19"/>
      <c r="CK32" s="19"/>
      <c r="CL32" s="19"/>
      <c r="CM32" s="19"/>
      <c r="CN32" s="19"/>
      <c r="CO32" s="19"/>
      <c r="CP32" s="19"/>
      <c r="CQ32" s="19"/>
      <c r="CR32" s="19"/>
      <c r="CS32" s="19"/>
      <c r="CT32" s="19"/>
      <c r="CU32" s="19"/>
      <c r="CV32" s="19"/>
      <c r="CW32" s="19"/>
      <c r="CX32" s="19"/>
      <c r="CY32" s="19"/>
      <c r="CZ32" s="19"/>
      <c r="DA32" s="19"/>
      <c r="DB32" s="19"/>
      <c r="DC32" s="19"/>
      <c r="DD32" s="19"/>
      <c r="DE32" s="19"/>
      <c r="DF32" s="19"/>
      <c r="DG32" s="19"/>
      <c r="DH32" s="19"/>
      <c r="DI32" s="19"/>
      <c r="DJ32" s="19"/>
      <c r="DK32" s="19"/>
      <c r="DL32" s="19"/>
      <c r="DM32" s="19"/>
      <c r="DN32" s="19"/>
      <c r="DO32" s="19"/>
      <c r="DP32" s="19"/>
      <c r="DQ32" s="19"/>
      <c r="DR32" s="19"/>
      <c r="DS32" s="19"/>
      <c r="DT32" s="19"/>
      <c r="DU32" s="19"/>
      <c r="DV32" s="19"/>
      <c r="DW32" s="19"/>
      <c r="DX32" s="19"/>
      <c r="DY32" s="19"/>
      <c r="DZ32" s="19"/>
      <c r="EA32" s="19"/>
      <c r="EB32" s="19"/>
      <c r="EC32" s="19"/>
      <c r="ED32" s="19"/>
      <c r="EE32" s="19"/>
      <c r="EF32" s="19"/>
      <c r="EG32" s="19"/>
      <c r="EH32" s="19"/>
      <c r="EI32" s="19"/>
      <c r="EJ32" s="19"/>
      <c r="EK32" s="19"/>
      <c r="EL32" s="103"/>
      <c r="EM32" s="19"/>
    </row>
    <row r="33" spans="1:143" ht="15.95" customHeight="1">
      <c r="A33" s="102"/>
      <c r="B33" s="19"/>
      <c r="C33" s="19"/>
      <c r="D33" s="19"/>
      <c r="E33" s="19"/>
      <c r="F33" s="19"/>
      <c r="G33" s="19"/>
      <c r="H33" s="118" t="s">
        <v>234</v>
      </c>
      <c r="I33" s="21"/>
      <c r="J33" s="19"/>
      <c r="K33" s="19"/>
      <c r="L33" s="19"/>
      <c r="M33" s="19"/>
      <c r="N33" s="19"/>
      <c r="O33" s="19"/>
      <c r="P33" s="19"/>
      <c r="Q33" s="19"/>
      <c r="R33" s="19"/>
      <c r="S33" s="19"/>
      <c r="T33" s="19"/>
      <c r="U33" s="19"/>
      <c r="V33" s="19"/>
      <c r="W33" s="19"/>
      <c r="X33" s="19"/>
      <c r="Y33" s="19"/>
      <c r="Z33" s="19"/>
      <c r="AA33" s="19"/>
      <c r="AB33" s="19"/>
      <c r="AC33" s="19"/>
      <c r="AD33" s="19"/>
      <c r="AE33" s="19"/>
      <c r="AF33" s="19"/>
      <c r="AG33" s="19"/>
      <c r="AH33" s="19"/>
      <c r="AI33" s="19"/>
      <c r="AJ33" s="19"/>
      <c r="AK33" s="19"/>
      <c r="AL33" s="19"/>
      <c r="AM33" s="19"/>
      <c r="AN33" s="19"/>
      <c r="AO33" s="19"/>
      <c r="AP33" s="19"/>
      <c r="AQ33" s="19"/>
      <c r="AR33" s="19"/>
      <c r="AS33" s="19"/>
      <c r="AT33" s="19"/>
      <c r="AU33" s="19"/>
      <c r="AV33" s="19"/>
      <c r="AW33" s="19"/>
      <c r="AX33" s="19"/>
      <c r="AY33" s="19"/>
      <c r="AZ33" s="19"/>
      <c r="BA33" s="19"/>
      <c r="BB33" s="19"/>
      <c r="BC33" s="19"/>
      <c r="BD33" s="19"/>
      <c r="BE33" s="19"/>
      <c r="BF33" s="19"/>
      <c r="BG33" s="19"/>
      <c r="BH33" s="19"/>
      <c r="BI33" s="19"/>
      <c r="BJ33" s="19"/>
      <c r="BK33" s="19"/>
      <c r="BL33" s="19"/>
      <c r="BM33" s="19"/>
      <c r="BN33" s="19"/>
      <c r="BO33" s="19"/>
      <c r="BP33" s="19"/>
      <c r="BQ33" s="19"/>
      <c r="BR33" s="19"/>
      <c r="BS33" s="19"/>
      <c r="BT33" s="19"/>
      <c r="BU33" s="19"/>
      <c r="BV33" s="19"/>
      <c r="BW33" s="19"/>
      <c r="BX33" s="19"/>
      <c r="BY33" s="19"/>
      <c r="BZ33" s="19"/>
      <c r="CA33" s="19"/>
      <c r="CB33" s="19"/>
      <c r="CC33" s="19"/>
      <c r="CD33" s="19"/>
      <c r="CE33" s="19"/>
      <c r="CF33" s="19"/>
      <c r="CG33" s="19"/>
      <c r="CH33" s="19"/>
      <c r="CI33" s="19"/>
      <c r="CJ33" s="19"/>
      <c r="CK33" s="19"/>
      <c r="CL33" s="19"/>
      <c r="CM33" s="19"/>
      <c r="CN33" s="19"/>
      <c r="CO33" s="19"/>
      <c r="CP33" s="19"/>
      <c r="CQ33" s="19"/>
      <c r="CR33" s="19"/>
      <c r="CS33" s="19"/>
      <c r="CT33" s="19"/>
      <c r="CU33" s="19"/>
      <c r="CV33" s="19"/>
      <c r="CW33" s="19"/>
      <c r="CX33" s="19"/>
      <c r="CY33" s="19"/>
      <c r="CZ33" s="19"/>
      <c r="DA33" s="19"/>
      <c r="DB33" s="19"/>
      <c r="DC33" s="19"/>
      <c r="DD33" s="19"/>
      <c r="DE33" s="19"/>
      <c r="DF33" s="19"/>
      <c r="DG33" s="19"/>
      <c r="DH33" s="19"/>
      <c r="DI33" s="19"/>
      <c r="DJ33" s="19"/>
      <c r="DK33" s="19"/>
      <c r="DL33" s="19"/>
      <c r="DM33" s="19"/>
      <c r="DN33" s="19"/>
      <c r="DO33" s="19"/>
      <c r="DP33" s="19"/>
      <c r="DQ33" s="19"/>
      <c r="DR33" s="19"/>
      <c r="DS33" s="19"/>
      <c r="DT33" s="19"/>
      <c r="DU33" s="19"/>
      <c r="DV33" s="19"/>
      <c r="DW33" s="19"/>
      <c r="DX33" s="19"/>
      <c r="DY33" s="19"/>
      <c r="DZ33" s="19"/>
      <c r="EA33" s="19"/>
      <c r="EB33" s="19"/>
      <c r="EC33" s="19"/>
      <c r="ED33" s="19"/>
      <c r="EE33" s="19"/>
      <c r="EF33" s="19"/>
      <c r="EG33" s="19"/>
      <c r="EH33" s="19"/>
      <c r="EI33" s="19"/>
      <c r="EJ33" s="19"/>
      <c r="EK33" s="19"/>
      <c r="EL33" s="103"/>
      <c r="EM33" s="19"/>
    </row>
    <row r="34" spans="1:143" ht="20.100000000000001" customHeight="1">
      <c r="A34" s="188" t="str">
        <f>IF(入力シート!E52="","",入力シート!E52)</f>
        <v/>
      </c>
      <c r="B34" s="189"/>
      <c r="C34" s="189"/>
      <c r="D34" s="189"/>
      <c r="E34" s="189"/>
      <c r="F34" s="189"/>
      <c r="G34" s="189"/>
      <c r="H34" s="189"/>
      <c r="I34" s="189"/>
      <c r="J34" s="189"/>
      <c r="K34" s="189"/>
      <c r="L34" s="189"/>
      <c r="M34" s="189"/>
      <c r="N34" s="189"/>
      <c r="O34" s="189"/>
      <c r="P34" s="189"/>
      <c r="Q34" s="189"/>
      <c r="R34" s="189"/>
      <c r="S34" s="189"/>
      <c r="T34" s="189"/>
      <c r="U34" s="189"/>
      <c r="V34" s="189"/>
      <c r="W34" s="189"/>
      <c r="X34" s="189"/>
      <c r="Y34" s="189"/>
      <c r="Z34" s="189"/>
      <c r="AA34" s="189"/>
      <c r="AB34" s="189"/>
      <c r="AC34" s="189"/>
      <c r="AD34" s="189"/>
      <c r="AE34" s="189"/>
      <c r="AF34" s="189"/>
      <c r="AG34" s="189"/>
      <c r="AH34" s="189"/>
      <c r="AI34" s="189"/>
      <c r="AJ34" s="189"/>
      <c r="AK34" s="189"/>
      <c r="AL34" s="189"/>
      <c r="AM34" s="189"/>
      <c r="AN34" s="189"/>
      <c r="AO34" s="189"/>
      <c r="AP34" s="189"/>
      <c r="AQ34" s="189"/>
      <c r="AR34" s="189"/>
      <c r="AS34" s="189"/>
      <c r="AT34" s="189"/>
      <c r="AU34" s="189"/>
      <c r="AV34" s="189"/>
      <c r="AW34" s="189"/>
      <c r="AX34" s="189"/>
      <c r="AY34" s="189"/>
      <c r="AZ34" s="189"/>
      <c r="BA34" s="189"/>
      <c r="BB34" s="189"/>
      <c r="BC34" s="189"/>
      <c r="BD34" s="189"/>
      <c r="BE34" s="189"/>
      <c r="BF34" s="189"/>
      <c r="BG34" s="189"/>
      <c r="BH34" s="189"/>
      <c r="BI34" s="189"/>
      <c r="BJ34" s="189"/>
      <c r="BK34" s="189"/>
      <c r="BL34" s="189"/>
      <c r="BM34" s="189"/>
      <c r="BN34" s="189"/>
      <c r="BO34" s="189"/>
      <c r="BP34" s="189"/>
      <c r="BQ34" s="189"/>
      <c r="BR34" s="189"/>
      <c r="BS34" s="189"/>
      <c r="BT34" s="189"/>
      <c r="BU34" s="189"/>
      <c r="BV34" s="189"/>
      <c r="BW34" s="189"/>
      <c r="BX34" s="189"/>
      <c r="BY34" s="189"/>
      <c r="BZ34" s="189"/>
      <c r="CA34" s="189"/>
      <c r="CB34" s="189"/>
      <c r="CC34" s="189"/>
      <c r="CD34" s="189"/>
      <c r="CE34" s="189"/>
      <c r="CF34" s="189"/>
      <c r="CG34" s="189"/>
      <c r="CH34" s="189"/>
      <c r="CI34" s="189"/>
      <c r="CJ34" s="189"/>
      <c r="CK34" s="189"/>
      <c r="CL34" s="189"/>
      <c r="CM34" s="189"/>
      <c r="CN34" s="189"/>
      <c r="CO34" s="189"/>
      <c r="CP34" s="189"/>
      <c r="CQ34" s="189"/>
      <c r="CR34" s="189"/>
      <c r="CS34" s="189"/>
      <c r="CT34" s="189"/>
      <c r="CU34" s="189"/>
      <c r="CV34" s="189"/>
      <c r="CW34" s="189"/>
      <c r="CX34" s="189"/>
      <c r="CY34" s="189"/>
      <c r="CZ34" s="189"/>
      <c r="DA34" s="189"/>
      <c r="DB34" s="189"/>
      <c r="DC34" s="189"/>
      <c r="DD34" s="189"/>
      <c r="DE34" s="189"/>
      <c r="DF34" s="189"/>
      <c r="DG34" s="189"/>
      <c r="DH34" s="189"/>
      <c r="DI34" s="189"/>
      <c r="DJ34" s="189"/>
      <c r="DK34" s="189"/>
      <c r="DL34" s="189"/>
      <c r="DM34" s="189"/>
      <c r="DN34" s="189"/>
      <c r="DO34" s="189"/>
      <c r="DP34" s="189"/>
      <c r="DQ34" s="189"/>
      <c r="DR34" s="189"/>
      <c r="DS34" s="189"/>
      <c r="DT34" s="189"/>
      <c r="DU34" s="189"/>
      <c r="DV34" s="189"/>
      <c r="DW34" s="189"/>
      <c r="DX34" s="189"/>
      <c r="DY34" s="189"/>
      <c r="DZ34" s="189"/>
      <c r="EA34" s="189"/>
      <c r="EB34" s="189"/>
      <c r="EC34" s="189"/>
      <c r="ED34" s="189"/>
      <c r="EE34" s="189"/>
      <c r="EF34" s="189"/>
      <c r="EG34" s="189"/>
      <c r="EH34" s="189"/>
      <c r="EI34" s="189"/>
      <c r="EJ34" s="189"/>
      <c r="EK34" s="189"/>
      <c r="EL34" s="190"/>
      <c r="EM34" s="136"/>
    </row>
    <row r="35" spans="1:143" ht="20.100000000000001" customHeight="1">
      <c r="A35" s="188"/>
      <c r="B35" s="189"/>
      <c r="C35" s="189"/>
      <c r="D35" s="189"/>
      <c r="E35" s="189"/>
      <c r="F35" s="189"/>
      <c r="G35" s="189"/>
      <c r="H35" s="189"/>
      <c r="I35" s="189"/>
      <c r="J35" s="189"/>
      <c r="K35" s="189"/>
      <c r="L35" s="189"/>
      <c r="M35" s="189"/>
      <c r="N35" s="189"/>
      <c r="O35" s="189"/>
      <c r="P35" s="189"/>
      <c r="Q35" s="189"/>
      <c r="R35" s="189"/>
      <c r="S35" s="189"/>
      <c r="T35" s="189"/>
      <c r="U35" s="189"/>
      <c r="V35" s="189"/>
      <c r="W35" s="189"/>
      <c r="X35" s="189"/>
      <c r="Y35" s="189"/>
      <c r="Z35" s="189"/>
      <c r="AA35" s="189"/>
      <c r="AB35" s="189"/>
      <c r="AC35" s="189"/>
      <c r="AD35" s="189"/>
      <c r="AE35" s="189"/>
      <c r="AF35" s="189"/>
      <c r="AG35" s="189"/>
      <c r="AH35" s="189"/>
      <c r="AI35" s="189"/>
      <c r="AJ35" s="189"/>
      <c r="AK35" s="189"/>
      <c r="AL35" s="189"/>
      <c r="AM35" s="189"/>
      <c r="AN35" s="189"/>
      <c r="AO35" s="189"/>
      <c r="AP35" s="189"/>
      <c r="AQ35" s="189"/>
      <c r="AR35" s="189"/>
      <c r="AS35" s="189"/>
      <c r="AT35" s="189"/>
      <c r="AU35" s="189"/>
      <c r="AV35" s="189"/>
      <c r="AW35" s="189"/>
      <c r="AX35" s="189"/>
      <c r="AY35" s="189"/>
      <c r="AZ35" s="189"/>
      <c r="BA35" s="189"/>
      <c r="BB35" s="189"/>
      <c r="BC35" s="189"/>
      <c r="BD35" s="189"/>
      <c r="BE35" s="189"/>
      <c r="BF35" s="189"/>
      <c r="BG35" s="189"/>
      <c r="BH35" s="189"/>
      <c r="BI35" s="189"/>
      <c r="BJ35" s="189"/>
      <c r="BK35" s="189"/>
      <c r="BL35" s="189"/>
      <c r="BM35" s="189"/>
      <c r="BN35" s="189"/>
      <c r="BO35" s="189"/>
      <c r="BP35" s="189"/>
      <c r="BQ35" s="189"/>
      <c r="BR35" s="189"/>
      <c r="BS35" s="189"/>
      <c r="BT35" s="189"/>
      <c r="BU35" s="189"/>
      <c r="BV35" s="189"/>
      <c r="BW35" s="189"/>
      <c r="BX35" s="189"/>
      <c r="BY35" s="189"/>
      <c r="BZ35" s="189"/>
      <c r="CA35" s="189"/>
      <c r="CB35" s="189"/>
      <c r="CC35" s="189"/>
      <c r="CD35" s="189"/>
      <c r="CE35" s="189"/>
      <c r="CF35" s="189"/>
      <c r="CG35" s="189"/>
      <c r="CH35" s="189"/>
      <c r="CI35" s="189"/>
      <c r="CJ35" s="189"/>
      <c r="CK35" s="189"/>
      <c r="CL35" s="189"/>
      <c r="CM35" s="189"/>
      <c r="CN35" s="189"/>
      <c r="CO35" s="189"/>
      <c r="CP35" s="189"/>
      <c r="CQ35" s="189"/>
      <c r="CR35" s="189"/>
      <c r="CS35" s="189"/>
      <c r="CT35" s="189"/>
      <c r="CU35" s="189"/>
      <c r="CV35" s="189"/>
      <c r="CW35" s="189"/>
      <c r="CX35" s="189"/>
      <c r="CY35" s="189"/>
      <c r="CZ35" s="189"/>
      <c r="DA35" s="189"/>
      <c r="DB35" s="189"/>
      <c r="DC35" s="189"/>
      <c r="DD35" s="189"/>
      <c r="DE35" s="189"/>
      <c r="DF35" s="189"/>
      <c r="DG35" s="189"/>
      <c r="DH35" s="189"/>
      <c r="DI35" s="189"/>
      <c r="DJ35" s="189"/>
      <c r="DK35" s="189"/>
      <c r="DL35" s="189"/>
      <c r="DM35" s="189"/>
      <c r="DN35" s="189"/>
      <c r="DO35" s="189"/>
      <c r="DP35" s="189"/>
      <c r="DQ35" s="189"/>
      <c r="DR35" s="189"/>
      <c r="DS35" s="189"/>
      <c r="DT35" s="189"/>
      <c r="DU35" s="189"/>
      <c r="DV35" s="189"/>
      <c r="DW35" s="189"/>
      <c r="DX35" s="189"/>
      <c r="DY35" s="189"/>
      <c r="DZ35" s="189"/>
      <c r="EA35" s="189"/>
      <c r="EB35" s="189"/>
      <c r="EC35" s="189"/>
      <c r="ED35" s="189"/>
      <c r="EE35" s="189"/>
      <c r="EF35" s="189"/>
      <c r="EG35" s="189"/>
      <c r="EH35" s="189"/>
      <c r="EI35" s="189"/>
      <c r="EJ35" s="189"/>
      <c r="EK35" s="189"/>
      <c r="EL35" s="190"/>
      <c r="EM35" s="136"/>
    </row>
    <row r="36" spans="1:143" ht="20.100000000000001" customHeight="1">
      <c r="A36" s="188"/>
      <c r="B36" s="189"/>
      <c r="C36" s="189"/>
      <c r="D36" s="189"/>
      <c r="E36" s="189"/>
      <c r="F36" s="189"/>
      <c r="G36" s="189"/>
      <c r="H36" s="189"/>
      <c r="I36" s="189"/>
      <c r="J36" s="189"/>
      <c r="K36" s="189"/>
      <c r="L36" s="189"/>
      <c r="M36" s="189"/>
      <c r="N36" s="189"/>
      <c r="O36" s="189"/>
      <c r="P36" s="189"/>
      <c r="Q36" s="189"/>
      <c r="R36" s="189"/>
      <c r="S36" s="189"/>
      <c r="T36" s="189"/>
      <c r="U36" s="189"/>
      <c r="V36" s="189"/>
      <c r="W36" s="189"/>
      <c r="X36" s="189"/>
      <c r="Y36" s="189"/>
      <c r="Z36" s="189"/>
      <c r="AA36" s="189"/>
      <c r="AB36" s="189"/>
      <c r="AC36" s="189"/>
      <c r="AD36" s="189"/>
      <c r="AE36" s="189"/>
      <c r="AF36" s="189"/>
      <c r="AG36" s="189"/>
      <c r="AH36" s="189"/>
      <c r="AI36" s="189"/>
      <c r="AJ36" s="189"/>
      <c r="AK36" s="189"/>
      <c r="AL36" s="189"/>
      <c r="AM36" s="189"/>
      <c r="AN36" s="189"/>
      <c r="AO36" s="189"/>
      <c r="AP36" s="189"/>
      <c r="AQ36" s="189"/>
      <c r="AR36" s="189"/>
      <c r="AS36" s="189"/>
      <c r="AT36" s="189"/>
      <c r="AU36" s="189"/>
      <c r="AV36" s="189"/>
      <c r="AW36" s="189"/>
      <c r="AX36" s="189"/>
      <c r="AY36" s="189"/>
      <c r="AZ36" s="189"/>
      <c r="BA36" s="189"/>
      <c r="BB36" s="189"/>
      <c r="BC36" s="189"/>
      <c r="BD36" s="189"/>
      <c r="BE36" s="189"/>
      <c r="BF36" s="189"/>
      <c r="BG36" s="189"/>
      <c r="BH36" s="189"/>
      <c r="BI36" s="189"/>
      <c r="BJ36" s="189"/>
      <c r="BK36" s="189"/>
      <c r="BL36" s="189"/>
      <c r="BM36" s="189"/>
      <c r="BN36" s="189"/>
      <c r="BO36" s="189"/>
      <c r="BP36" s="189"/>
      <c r="BQ36" s="189"/>
      <c r="BR36" s="189"/>
      <c r="BS36" s="189"/>
      <c r="BT36" s="189"/>
      <c r="BU36" s="189"/>
      <c r="BV36" s="189"/>
      <c r="BW36" s="189"/>
      <c r="BX36" s="189"/>
      <c r="BY36" s="189"/>
      <c r="BZ36" s="189"/>
      <c r="CA36" s="189"/>
      <c r="CB36" s="189"/>
      <c r="CC36" s="189"/>
      <c r="CD36" s="189"/>
      <c r="CE36" s="189"/>
      <c r="CF36" s="189"/>
      <c r="CG36" s="189"/>
      <c r="CH36" s="189"/>
      <c r="CI36" s="189"/>
      <c r="CJ36" s="189"/>
      <c r="CK36" s="189"/>
      <c r="CL36" s="189"/>
      <c r="CM36" s="189"/>
      <c r="CN36" s="189"/>
      <c r="CO36" s="189"/>
      <c r="CP36" s="189"/>
      <c r="CQ36" s="189"/>
      <c r="CR36" s="189"/>
      <c r="CS36" s="189"/>
      <c r="CT36" s="189"/>
      <c r="CU36" s="189"/>
      <c r="CV36" s="189"/>
      <c r="CW36" s="189"/>
      <c r="CX36" s="189"/>
      <c r="CY36" s="189"/>
      <c r="CZ36" s="189"/>
      <c r="DA36" s="189"/>
      <c r="DB36" s="189"/>
      <c r="DC36" s="189"/>
      <c r="DD36" s="189"/>
      <c r="DE36" s="189"/>
      <c r="DF36" s="189"/>
      <c r="DG36" s="189"/>
      <c r="DH36" s="189"/>
      <c r="DI36" s="189"/>
      <c r="DJ36" s="189"/>
      <c r="DK36" s="189"/>
      <c r="DL36" s="189"/>
      <c r="DM36" s="189"/>
      <c r="DN36" s="189"/>
      <c r="DO36" s="189"/>
      <c r="DP36" s="189"/>
      <c r="DQ36" s="189"/>
      <c r="DR36" s="189"/>
      <c r="DS36" s="189"/>
      <c r="DT36" s="189"/>
      <c r="DU36" s="189"/>
      <c r="DV36" s="189"/>
      <c r="DW36" s="189"/>
      <c r="DX36" s="189"/>
      <c r="DY36" s="189"/>
      <c r="DZ36" s="189"/>
      <c r="EA36" s="189"/>
      <c r="EB36" s="189"/>
      <c r="EC36" s="189"/>
      <c r="ED36" s="189"/>
      <c r="EE36" s="189"/>
      <c r="EF36" s="189"/>
      <c r="EG36" s="189"/>
      <c r="EH36" s="189"/>
      <c r="EI36" s="189"/>
      <c r="EJ36" s="189"/>
      <c r="EK36" s="189"/>
      <c r="EL36" s="190"/>
      <c r="EM36" s="136"/>
    </row>
    <row r="37" spans="1:143" ht="20.100000000000001" customHeight="1">
      <c r="A37" s="188"/>
      <c r="B37" s="189"/>
      <c r="C37" s="189"/>
      <c r="D37" s="189"/>
      <c r="E37" s="189"/>
      <c r="F37" s="189"/>
      <c r="G37" s="189"/>
      <c r="H37" s="189"/>
      <c r="I37" s="189"/>
      <c r="J37" s="189"/>
      <c r="K37" s="189"/>
      <c r="L37" s="189"/>
      <c r="M37" s="189"/>
      <c r="N37" s="189"/>
      <c r="O37" s="189"/>
      <c r="P37" s="189"/>
      <c r="Q37" s="189"/>
      <c r="R37" s="189"/>
      <c r="S37" s="189"/>
      <c r="T37" s="189"/>
      <c r="U37" s="189"/>
      <c r="V37" s="189"/>
      <c r="W37" s="189"/>
      <c r="X37" s="189"/>
      <c r="Y37" s="189"/>
      <c r="Z37" s="189"/>
      <c r="AA37" s="189"/>
      <c r="AB37" s="189"/>
      <c r="AC37" s="189"/>
      <c r="AD37" s="189"/>
      <c r="AE37" s="189"/>
      <c r="AF37" s="189"/>
      <c r="AG37" s="189"/>
      <c r="AH37" s="189"/>
      <c r="AI37" s="189"/>
      <c r="AJ37" s="189"/>
      <c r="AK37" s="189"/>
      <c r="AL37" s="189"/>
      <c r="AM37" s="189"/>
      <c r="AN37" s="189"/>
      <c r="AO37" s="189"/>
      <c r="AP37" s="189"/>
      <c r="AQ37" s="189"/>
      <c r="AR37" s="189"/>
      <c r="AS37" s="189"/>
      <c r="AT37" s="189"/>
      <c r="AU37" s="189"/>
      <c r="AV37" s="189"/>
      <c r="AW37" s="189"/>
      <c r="AX37" s="189"/>
      <c r="AY37" s="189"/>
      <c r="AZ37" s="189"/>
      <c r="BA37" s="189"/>
      <c r="BB37" s="189"/>
      <c r="BC37" s="189"/>
      <c r="BD37" s="189"/>
      <c r="BE37" s="189"/>
      <c r="BF37" s="189"/>
      <c r="BG37" s="189"/>
      <c r="BH37" s="189"/>
      <c r="BI37" s="189"/>
      <c r="BJ37" s="189"/>
      <c r="BK37" s="189"/>
      <c r="BL37" s="189"/>
      <c r="BM37" s="189"/>
      <c r="BN37" s="189"/>
      <c r="BO37" s="189"/>
      <c r="BP37" s="189"/>
      <c r="BQ37" s="189"/>
      <c r="BR37" s="189"/>
      <c r="BS37" s="189"/>
      <c r="BT37" s="189"/>
      <c r="BU37" s="189"/>
      <c r="BV37" s="189"/>
      <c r="BW37" s="189"/>
      <c r="BX37" s="189"/>
      <c r="BY37" s="189"/>
      <c r="BZ37" s="189"/>
      <c r="CA37" s="189"/>
      <c r="CB37" s="189"/>
      <c r="CC37" s="189"/>
      <c r="CD37" s="189"/>
      <c r="CE37" s="189"/>
      <c r="CF37" s="189"/>
      <c r="CG37" s="189"/>
      <c r="CH37" s="189"/>
      <c r="CI37" s="189"/>
      <c r="CJ37" s="189"/>
      <c r="CK37" s="189"/>
      <c r="CL37" s="189"/>
      <c r="CM37" s="189"/>
      <c r="CN37" s="189"/>
      <c r="CO37" s="189"/>
      <c r="CP37" s="189"/>
      <c r="CQ37" s="189"/>
      <c r="CR37" s="189"/>
      <c r="CS37" s="189"/>
      <c r="CT37" s="189"/>
      <c r="CU37" s="189"/>
      <c r="CV37" s="189"/>
      <c r="CW37" s="189"/>
      <c r="CX37" s="189"/>
      <c r="CY37" s="189"/>
      <c r="CZ37" s="189"/>
      <c r="DA37" s="189"/>
      <c r="DB37" s="189"/>
      <c r="DC37" s="189"/>
      <c r="DD37" s="189"/>
      <c r="DE37" s="189"/>
      <c r="DF37" s="189"/>
      <c r="DG37" s="189"/>
      <c r="DH37" s="189"/>
      <c r="DI37" s="189"/>
      <c r="DJ37" s="189"/>
      <c r="DK37" s="189"/>
      <c r="DL37" s="189"/>
      <c r="DM37" s="189"/>
      <c r="DN37" s="189"/>
      <c r="DO37" s="189"/>
      <c r="DP37" s="189"/>
      <c r="DQ37" s="189"/>
      <c r="DR37" s="189"/>
      <c r="DS37" s="189"/>
      <c r="DT37" s="189"/>
      <c r="DU37" s="189"/>
      <c r="DV37" s="189"/>
      <c r="DW37" s="189"/>
      <c r="DX37" s="189"/>
      <c r="DY37" s="189"/>
      <c r="DZ37" s="189"/>
      <c r="EA37" s="189"/>
      <c r="EB37" s="189"/>
      <c r="EC37" s="189"/>
      <c r="ED37" s="189"/>
      <c r="EE37" s="189"/>
      <c r="EF37" s="189"/>
      <c r="EG37" s="189"/>
      <c r="EH37" s="189"/>
      <c r="EI37" s="189"/>
      <c r="EJ37" s="189"/>
      <c r="EK37" s="189"/>
      <c r="EL37" s="190"/>
      <c r="EM37" s="136"/>
    </row>
    <row r="38" spans="1:143" ht="20.100000000000001" customHeight="1">
      <c r="A38" s="191"/>
      <c r="B38" s="192"/>
      <c r="C38" s="192"/>
      <c r="D38" s="192"/>
      <c r="E38" s="192"/>
      <c r="F38" s="192"/>
      <c r="G38" s="192"/>
      <c r="H38" s="192"/>
      <c r="I38" s="192"/>
      <c r="J38" s="192"/>
      <c r="K38" s="192"/>
      <c r="L38" s="192"/>
      <c r="M38" s="192"/>
      <c r="N38" s="192"/>
      <c r="O38" s="192"/>
      <c r="P38" s="192"/>
      <c r="Q38" s="192"/>
      <c r="R38" s="192"/>
      <c r="S38" s="192"/>
      <c r="T38" s="192"/>
      <c r="U38" s="192"/>
      <c r="V38" s="192"/>
      <c r="W38" s="192"/>
      <c r="X38" s="192"/>
      <c r="Y38" s="192"/>
      <c r="Z38" s="192"/>
      <c r="AA38" s="192"/>
      <c r="AB38" s="192"/>
      <c r="AC38" s="192"/>
      <c r="AD38" s="192"/>
      <c r="AE38" s="192"/>
      <c r="AF38" s="192"/>
      <c r="AG38" s="192"/>
      <c r="AH38" s="192"/>
      <c r="AI38" s="192"/>
      <c r="AJ38" s="192"/>
      <c r="AK38" s="192"/>
      <c r="AL38" s="192"/>
      <c r="AM38" s="192"/>
      <c r="AN38" s="192"/>
      <c r="AO38" s="192"/>
      <c r="AP38" s="192"/>
      <c r="AQ38" s="192"/>
      <c r="AR38" s="192"/>
      <c r="AS38" s="192"/>
      <c r="AT38" s="192"/>
      <c r="AU38" s="192"/>
      <c r="AV38" s="192"/>
      <c r="AW38" s="192"/>
      <c r="AX38" s="192"/>
      <c r="AY38" s="192"/>
      <c r="AZ38" s="192"/>
      <c r="BA38" s="192"/>
      <c r="BB38" s="192"/>
      <c r="BC38" s="192"/>
      <c r="BD38" s="192"/>
      <c r="BE38" s="192"/>
      <c r="BF38" s="192"/>
      <c r="BG38" s="192"/>
      <c r="BH38" s="192"/>
      <c r="BI38" s="192"/>
      <c r="BJ38" s="192"/>
      <c r="BK38" s="192"/>
      <c r="BL38" s="192"/>
      <c r="BM38" s="192"/>
      <c r="BN38" s="192"/>
      <c r="BO38" s="192"/>
      <c r="BP38" s="192"/>
      <c r="BQ38" s="192"/>
      <c r="BR38" s="192"/>
      <c r="BS38" s="192"/>
      <c r="BT38" s="192"/>
      <c r="BU38" s="192"/>
      <c r="BV38" s="192"/>
      <c r="BW38" s="192"/>
      <c r="BX38" s="192"/>
      <c r="BY38" s="192"/>
      <c r="BZ38" s="192"/>
      <c r="CA38" s="192"/>
      <c r="CB38" s="192"/>
      <c r="CC38" s="192"/>
      <c r="CD38" s="192"/>
      <c r="CE38" s="192"/>
      <c r="CF38" s="192"/>
      <c r="CG38" s="192"/>
      <c r="CH38" s="192"/>
      <c r="CI38" s="192"/>
      <c r="CJ38" s="192"/>
      <c r="CK38" s="192"/>
      <c r="CL38" s="192"/>
      <c r="CM38" s="192"/>
      <c r="CN38" s="192"/>
      <c r="CO38" s="192"/>
      <c r="CP38" s="192"/>
      <c r="CQ38" s="192"/>
      <c r="CR38" s="192"/>
      <c r="CS38" s="192"/>
      <c r="CT38" s="192"/>
      <c r="CU38" s="192"/>
      <c r="CV38" s="192"/>
      <c r="CW38" s="192"/>
      <c r="CX38" s="192"/>
      <c r="CY38" s="192"/>
      <c r="CZ38" s="192"/>
      <c r="DA38" s="192"/>
      <c r="DB38" s="192"/>
      <c r="DC38" s="192"/>
      <c r="DD38" s="192"/>
      <c r="DE38" s="192"/>
      <c r="DF38" s="192"/>
      <c r="DG38" s="192"/>
      <c r="DH38" s="192"/>
      <c r="DI38" s="192"/>
      <c r="DJ38" s="192"/>
      <c r="DK38" s="192"/>
      <c r="DL38" s="192"/>
      <c r="DM38" s="192"/>
      <c r="DN38" s="192"/>
      <c r="DO38" s="192"/>
      <c r="DP38" s="192"/>
      <c r="DQ38" s="192"/>
      <c r="DR38" s="192"/>
      <c r="DS38" s="192"/>
      <c r="DT38" s="192"/>
      <c r="DU38" s="192"/>
      <c r="DV38" s="192"/>
      <c r="DW38" s="192"/>
      <c r="DX38" s="192"/>
      <c r="DY38" s="192"/>
      <c r="DZ38" s="192"/>
      <c r="EA38" s="192"/>
      <c r="EB38" s="192"/>
      <c r="EC38" s="192"/>
      <c r="ED38" s="192"/>
      <c r="EE38" s="192"/>
      <c r="EF38" s="192"/>
      <c r="EG38" s="192"/>
      <c r="EH38" s="192"/>
      <c r="EI38" s="192"/>
      <c r="EJ38" s="192"/>
      <c r="EK38" s="192"/>
      <c r="EL38" s="193"/>
      <c r="EM38" s="136"/>
    </row>
    <row r="39" spans="1:143" ht="17.100000000000001" customHeight="1">
      <c r="A39" s="120" t="s">
        <v>169</v>
      </c>
      <c r="B39" s="78"/>
      <c r="C39" s="78"/>
      <c r="D39" s="78"/>
      <c r="E39" s="79"/>
      <c r="F39" s="79"/>
      <c r="G39" s="79"/>
      <c r="H39" s="79"/>
      <c r="I39" s="79"/>
      <c r="J39" s="79"/>
      <c r="K39" s="79"/>
      <c r="L39" s="79"/>
      <c r="M39" s="79"/>
      <c r="N39" s="79"/>
      <c r="O39" s="79"/>
      <c r="P39" s="79"/>
      <c r="Q39" s="79"/>
      <c r="R39" s="79"/>
      <c r="S39" s="79"/>
      <c r="T39" s="79"/>
      <c r="U39" s="79"/>
      <c r="V39" s="79"/>
      <c r="W39" s="79"/>
      <c r="X39" s="79"/>
      <c r="Y39" s="79"/>
      <c r="Z39" s="79"/>
      <c r="AA39" s="79"/>
      <c r="AB39" s="79"/>
      <c r="AC39" s="79"/>
      <c r="AD39" s="79"/>
      <c r="AE39" s="79"/>
      <c r="AF39" s="79"/>
      <c r="AG39" s="79"/>
      <c r="AH39" s="79"/>
      <c r="AI39" s="79"/>
      <c r="AJ39" s="79"/>
      <c r="AK39" s="79"/>
      <c r="AL39" s="79"/>
      <c r="AM39" s="79"/>
      <c r="AN39" s="79"/>
      <c r="AO39" s="79"/>
      <c r="AP39" s="79"/>
      <c r="AQ39" s="79"/>
      <c r="AR39" s="79"/>
      <c r="AS39" s="79"/>
      <c r="AT39" s="79"/>
      <c r="AU39" s="79"/>
      <c r="AV39" s="79"/>
      <c r="AW39" s="79"/>
      <c r="AX39" s="79"/>
      <c r="AY39" s="79"/>
      <c r="AZ39" s="79"/>
      <c r="BA39" s="79"/>
      <c r="BB39" s="79"/>
      <c r="BC39" s="79"/>
      <c r="BD39" s="79"/>
      <c r="BE39" s="79"/>
      <c r="BF39" s="79"/>
      <c r="BG39" s="79"/>
      <c r="BH39" s="79"/>
      <c r="BI39" s="79"/>
      <c r="BJ39" s="79"/>
      <c r="BK39" s="79"/>
      <c r="BL39" s="79"/>
      <c r="BM39" s="79"/>
      <c r="BN39" s="79"/>
      <c r="BO39" s="79"/>
      <c r="BP39" s="79"/>
      <c r="BQ39" s="79"/>
      <c r="BR39" s="79"/>
      <c r="BS39" s="79"/>
      <c r="BT39" s="79"/>
      <c r="BU39" s="79"/>
      <c r="BV39" s="79"/>
      <c r="BW39" s="79"/>
      <c r="BX39" s="79"/>
      <c r="BY39" s="79"/>
      <c r="BZ39" s="79"/>
      <c r="CA39" s="79"/>
      <c r="CB39" s="79"/>
      <c r="CC39" s="79"/>
      <c r="CD39" s="79"/>
      <c r="CE39" s="79"/>
      <c r="CF39" s="79"/>
      <c r="CG39" s="79"/>
      <c r="CH39" s="79"/>
      <c r="CI39" s="79"/>
      <c r="CJ39" s="79"/>
      <c r="CK39" s="79"/>
      <c r="CL39" s="79"/>
      <c r="CM39" s="79"/>
      <c r="CN39" s="79"/>
      <c r="CO39" s="79"/>
      <c r="CP39" s="79"/>
      <c r="CQ39" s="79"/>
      <c r="CR39" s="79"/>
      <c r="CS39" s="79"/>
      <c r="CT39" s="79"/>
      <c r="CU39" s="79"/>
      <c r="CV39" s="79"/>
      <c r="CW39" s="79"/>
      <c r="CX39" s="79"/>
      <c r="CY39" s="79"/>
      <c r="CZ39" s="79"/>
      <c r="DA39" s="79"/>
      <c r="DB39" s="79"/>
      <c r="DC39" s="79"/>
      <c r="DD39" s="79"/>
      <c r="DE39" s="79"/>
      <c r="DF39" s="79"/>
      <c r="DG39" s="124"/>
      <c r="DH39" s="79"/>
      <c r="DI39" s="79"/>
      <c r="DJ39" s="79"/>
      <c r="DK39" s="79"/>
      <c r="DL39" s="79"/>
      <c r="DM39" s="79"/>
      <c r="DN39" s="79"/>
      <c r="DO39" s="79"/>
      <c r="DP39" s="79"/>
      <c r="DQ39" s="79"/>
      <c r="DR39" s="79"/>
      <c r="DS39" s="79"/>
      <c r="DT39" s="79"/>
      <c r="DU39" s="79"/>
      <c r="DV39" s="79"/>
      <c r="DW39" s="79"/>
      <c r="DX39" s="79"/>
      <c r="DY39" s="79"/>
      <c r="DZ39" s="79"/>
      <c r="EA39" s="79"/>
      <c r="EB39" s="79"/>
      <c r="EC39" s="79"/>
      <c r="ED39" s="79"/>
      <c r="EE39" s="79"/>
      <c r="EF39" s="79"/>
      <c r="EG39" s="79"/>
      <c r="EH39" s="79"/>
      <c r="EI39" s="79"/>
      <c r="EJ39" s="79"/>
      <c r="EK39" s="79"/>
      <c r="EL39" s="79"/>
      <c r="EM39" s="19"/>
    </row>
    <row r="40" spans="1:143" ht="9.9499999999999993" customHeight="1">
      <c r="A40" s="117"/>
      <c r="B40" s="62"/>
      <c r="C40" s="62"/>
      <c r="D40" s="62"/>
      <c r="E40" s="62"/>
      <c r="F40" s="62"/>
      <c r="G40" s="62"/>
      <c r="H40" s="62"/>
      <c r="I40" s="62"/>
      <c r="J40" s="62"/>
      <c r="K40" s="62"/>
      <c r="L40" s="62"/>
      <c r="M40" s="62"/>
      <c r="N40" s="62"/>
      <c r="O40" s="62"/>
      <c r="P40" s="62"/>
      <c r="Q40" s="62"/>
      <c r="R40" s="62"/>
      <c r="S40" s="62"/>
      <c r="T40" s="62"/>
      <c r="U40" s="62"/>
      <c r="V40" s="62"/>
      <c r="W40" s="62"/>
      <c r="X40" s="62"/>
      <c r="Y40" s="62"/>
      <c r="Z40" s="62"/>
      <c r="AA40" s="62"/>
      <c r="AB40" s="62"/>
      <c r="AC40" s="62"/>
      <c r="AD40" s="62"/>
      <c r="AE40" s="62"/>
      <c r="AF40" s="62"/>
      <c r="AG40" s="62"/>
      <c r="AH40" s="62"/>
      <c r="AI40" s="62"/>
      <c r="AJ40" s="62"/>
      <c r="AK40" s="62"/>
      <c r="AL40" s="62"/>
      <c r="AM40" s="62"/>
      <c r="AN40" s="62"/>
      <c r="AO40" s="62"/>
      <c r="AP40" s="62"/>
      <c r="AQ40" s="62"/>
      <c r="AR40" s="62"/>
      <c r="AS40" s="62"/>
      <c r="AT40" s="62"/>
      <c r="AU40" s="62"/>
      <c r="AV40" s="62"/>
      <c r="AW40" s="62"/>
      <c r="AX40" s="62"/>
      <c r="AY40" s="62"/>
      <c r="AZ40" s="62"/>
      <c r="BA40" s="62"/>
      <c r="BB40" s="62"/>
      <c r="BC40" s="62"/>
      <c r="BD40" s="62"/>
      <c r="BE40" s="62"/>
      <c r="BF40" s="62"/>
      <c r="BG40" s="62"/>
      <c r="BH40" s="62"/>
      <c r="BI40" s="62"/>
      <c r="BJ40" s="62"/>
      <c r="BK40" s="62"/>
      <c r="BL40" s="62"/>
      <c r="BM40" s="62"/>
      <c r="BN40" s="62"/>
      <c r="BO40" s="62"/>
      <c r="BP40" s="62"/>
      <c r="BQ40" s="62"/>
      <c r="BR40" s="62"/>
      <c r="BS40" s="62"/>
      <c r="BT40" s="62"/>
      <c r="BU40" s="62"/>
      <c r="BV40" s="62"/>
      <c r="BW40" s="62"/>
      <c r="BX40" s="62"/>
      <c r="BY40" s="62"/>
      <c r="BZ40" s="62"/>
      <c r="CA40" s="62"/>
      <c r="CB40" s="62"/>
      <c r="CC40" s="62"/>
      <c r="CD40" s="62"/>
      <c r="CE40" s="62"/>
      <c r="CF40" s="62"/>
      <c r="CG40" s="62"/>
      <c r="CH40" s="62"/>
      <c r="CI40" s="62"/>
      <c r="CJ40" s="62"/>
      <c r="CK40" s="62"/>
      <c r="CL40" s="62"/>
      <c r="CM40" s="62"/>
      <c r="CN40" s="62"/>
      <c r="CO40" s="62"/>
      <c r="CP40" s="62"/>
      <c r="CQ40" s="62"/>
      <c r="CR40" s="62"/>
      <c r="CS40" s="62"/>
      <c r="CT40" s="62"/>
      <c r="CU40" s="62"/>
      <c r="CV40" s="62"/>
      <c r="CW40" s="62"/>
      <c r="CX40" s="62"/>
      <c r="CY40" s="62"/>
      <c r="CZ40" s="62"/>
      <c r="DA40" s="62"/>
      <c r="DB40" s="62"/>
      <c r="DC40" s="62"/>
      <c r="DD40" s="62"/>
      <c r="DE40" s="62"/>
      <c r="DF40" s="62"/>
      <c r="DG40" s="62"/>
      <c r="DH40" s="62"/>
      <c r="DI40" s="62"/>
      <c r="DJ40" s="62"/>
      <c r="DK40" s="62"/>
      <c r="DL40" s="62"/>
      <c r="DM40" s="62"/>
      <c r="DN40" s="62"/>
      <c r="DO40" s="62"/>
      <c r="DP40" s="62"/>
      <c r="DQ40" s="62"/>
      <c r="DR40" s="62"/>
      <c r="DS40" s="62"/>
      <c r="DT40" s="62"/>
      <c r="DU40" s="62"/>
      <c r="DV40" s="62"/>
      <c r="DW40" s="62"/>
      <c r="DX40" s="62"/>
      <c r="DY40" s="62"/>
      <c r="DZ40" s="62"/>
      <c r="EA40" s="62"/>
      <c r="EB40" s="62"/>
      <c r="EC40" s="62"/>
      <c r="ED40" s="62"/>
      <c r="EE40" s="62"/>
      <c r="EF40" s="62"/>
      <c r="EG40" s="62"/>
      <c r="EH40" s="62"/>
      <c r="EI40" s="62"/>
      <c r="EJ40" s="62"/>
      <c r="EK40" s="62"/>
      <c r="EL40" s="63"/>
      <c r="EM40" s="19"/>
    </row>
    <row r="41" spans="1:143" ht="26.1" customHeight="1">
      <c r="A41" s="102"/>
      <c r="B41" s="19"/>
      <c r="C41" s="19"/>
      <c r="D41" s="19"/>
      <c r="E41" s="125" t="s">
        <v>170</v>
      </c>
      <c r="F41" s="21"/>
      <c r="G41" s="19"/>
      <c r="H41" s="19"/>
      <c r="I41" s="19"/>
      <c r="J41" s="19"/>
      <c r="K41" s="19"/>
      <c r="L41" s="19"/>
      <c r="M41" s="19"/>
      <c r="N41" s="19"/>
      <c r="O41" s="19"/>
      <c r="P41" s="19"/>
      <c r="Q41" s="19"/>
      <c r="R41" s="19"/>
      <c r="S41" s="19"/>
      <c r="T41" s="19"/>
      <c r="U41" s="19"/>
      <c r="V41" s="19"/>
      <c r="W41" s="169" t="str">
        <f>IF(入力シート!G53=TRUE,"」","")</f>
        <v/>
      </c>
      <c r="X41" s="170"/>
      <c r="Y41" s="170"/>
      <c r="Z41" s="171"/>
      <c r="AA41" s="19"/>
      <c r="AB41" s="118" t="s">
        <v>171</v>
      </c>
      <c r="AC41" s="19"/>
      <c r="AD41" s="19"/>
      <c r="AE41" s="19"/>
      <c r="AF41" s="19"/>
      <c r="AG41" s="19"/>
      <c r="AH41" s="19"/>
      <c r="AI41" s="19"/>
      <c r="AJ41" s="19"/>
      <c r="AK41" s="19"/>
      <c r="AL41" s="19"/>
      <c r="AM41" s="19"/>
      <c r="AN41" s="19"/>
      <c r="AO41" s="19"/>
      <c r="AP41" s="19"/>
      <c r="AQ41" s="19"/>
      <c r="AR41" s="19"/>
      <c r="AS41" s="19"/>
      <c r="AT41" s="5"/>
      <c r="AU41" s="5"/>
      <c r="AV41" s="5"/>
      <c r="AW41" s="169" t="str">
        <f>IF(入力シート!G54=TRUE,"」","")</f>
        <v/>
      </c>
      <c r="AX41" s="170"/>
      <c r="AY41" s="170"/>
      <c r="AZ41" s="171"/>
      <c r="BA41" s="19"/>
      <c r="BB41" s="118" t="s">
        <v>172</v>
      </c>
      <c r="BC41" s="19"/>
      <c r="BD41" s="19"/>
      <c r="BE41" s="19"/>
      <c r="BF41" s="19"/>
      <c r="BG41" s="19"/>
      <c r="BH41" s="19"/>
      <c r="BI41" s="19"/>
      <c r="BJ41" s="19"/>
      <c r="BK41" s="19"/>
      <c r="BL41" s="19"/>
      <c r="BM41" s="19"/>
      <c r="BN41" s="19"/>
      <c r="BO41" s="19"/>
      <c r="BP41" s="19"/>
      <c r="BQ41" s="19"/>
      <c r="BR41" s="5"/>
      <c r="BS41" s="5"/>
      <c r="BT41" s="5"/>
      <c r="BU41" s="19"/>
      <c r="BV41" s="169" t="str">
        <f>IF(入力シート!G55=TRUE,"」","")</f>
        <v/>
      </c>
      <c r="BW41" s="170"/>
      <c r="BX41" s="170"/>
      <c r="BY41" s="171"/>
      <c r="BZ41" s="118" t="s">
        <v>173</v>
      </c>
      <c r="CA41" s="19"/>
      <c r="CB41" s="19"/>
      <c r="CC41" s="19"/>
      <c r="CD41" s="19"/>
      <c r="CE41" s="19"/>
      <c r="CF41" s="19"/>
      <c r="CG41" s="19"/>
      <c r="CH41" s="19"/>
      <c r="CI41" s="19"/>
      <c r="CJ41" s="19"/>
      <c r="CK41" s="19"/>
      <c r="CL41" s="19"/>
      <c r="CM41" s="19"/>
      <c r="CN41" s="19"/>
      <c r="CO41" s="19"/>
      <c r="CP41" s="5"/>
      <c r="CQ41" s="5"/>
      <c r="CR41" s="169" t="str">
        <f>IF(入力シート!G56=TRUE,"」","")</f>
        <v/>
      </c>
      <c r="CS41" s="170"/>
      <c r="CT41" s="170"/>
      <c r="CU41" s="171"/>
      <c r="CV41" s="118" t="s">
        <v>174</v>
      </c>
      <c r="CW41" s="19"/>
      <c r="CX41" s="21"/>
      <c r="CY41" s="19"/>
      <c r="CZ41" s="19"/>
      <c r="DA41" s="19"/>
      <c r="DB41" s="19"/>
      <c r="DC41" s="19"/>
      <c r="DD41" s="19"/>
      <c r="DE41" s="19"/>
      <c r="DF41" s="19"/>
      <c r="DG41" s="19"/>
      <c r="DH41" s="19"/>
      <c r="DI41" s="19"/>
      <c r="DJ41" s="19"/>
      <c r="DK41" s="19"/>
      <c r="DL41" s="19"/>
      <c r="DM41" s="19"/>
      <c r="DN41" s="5"/>
      <c r="DO41" s="5"/>
      <c r="DP41" s="5"/>
      <c r="DQ41" s="169" t="str">
        <f>IF(入力シート!G57=TRUE,"」","")</f>
        <v/>
      </c>
      <c r="DR41" s="170"/>
      <c r="DS41" s="170"/>
      <c r="DT41" s="171"/>
      <c r="DU41" s="19"/>
      <c r="DV41" s="118" t="s">
        <v>175</v>
      </c>
      <c r="DW41" s="19"/>
      <c r="DX41" s="19"/>
      <c r="DY41" s="19"/>
      <c r="DZ41" s="19"/>
      <c r="EA41" s="19"/>
      <c r="EB41" s="5"/>
      <c r="EC41" s="19"/>
      <c r="ED41" s="19"/>
      <c r="EE41" s="19"/>
      <c r="EF41" s="19"/>
      <c r="EG41" s="19"/>
      <c r="EH41" s="19"/>
      <c r="EI41" s="19"/>
      <c r="EJ41" s="19"/>
      <c r="EK41" s="19"/>
      <c r="EL41" s="103"/>
      <c r="EM41" s="19"/>
    </row>
    <row r="42" spans="1:143" ht="9.9499999999999993" customHeight="1">
      <c r="A42" s="102"/>
      <c r="B42" s="19"/>
      <c r="C42" s="19"/>
      <c r="D42" s="19"/>
      <c r="E42" s="19"/>
      <c r="F42" s="19"/>
      <c r="G42" s="19"/>
      <c r="H42" s="19"/>
      <c r="I42" s="19"/>
      <c r="J42" s="19"/>
      <c r="K42" s="19"/>
      <c r="L42" s="19"/>
      <c r="M42" s="19"/>
      <c r="N42" s="19"/>
      <c r="O42" s="19"/>
      <c r="P42" s="19"/>
      <c r="Q42" s="19"/>
      <c r="R42" s="19"/>
      <c r="S42" s="19"/>
      <c r="T42" s="19"/>
      <c r="U42" s="19"/>
      <c r="V42" s="19"/>
      <c r="W42" s="19"/>
      <c r="X42" s="19"/>
      <c r="Y42" s="19"/>
      <c r="Z42" s="19"/>
      <c r="AA42" s="19"/>
      <c r="AB42" s="126"/>
      <c r="AC42" s="19"/>
      <c r="AD42" s="19"/>
      <c r="AE42" s="19"/>
      <c r="AF42" s="19"/>
      <c r="AG42" s="19"/>
      <c r="AH42" s="19"/>
      <c r="AI42" s="19"/>
      <c r="AJ42" s="19"/>
      <c r="AK42" s="19"/>
      <c r="AL42" s="19"/>
      <c r="AM42" s="19"/>
      <c r="AN42" s="19"/>
      <c r="AO42" s="19"/>
      <c r="AP42" s="19"/>
      <c r="AQ42" s="19"/>
      <c r="AR42" s="19"/>
      <c r="AS42" s="19"/>
      <c r="AT42" s="19"/>
      <c r="AU42" s="19"/>
      <c r="AV42" s="19"/>
      <c r="AW42" s="19"/>
      <c r="AX42" s="19"/>
      <c r="AY42" s="19"/>
      <c r="AZ42" s="19"/>
      <c r="BA42" s="19"/>
      <c r="BB42" s="126"/>
      <c r="BC42" s="19"/>
      <c r="BD42" s="19"/>
      <c r="BE42" s="19"/>
      <c r="BF42" s="19"/>
      <c r="BG42" s="19"/>
      <c r="BH42" s="19"/>
      <c r="BI42" s="19"/>
      <c r="BJ42" s="19"/>
      <c r="BK42" s="19"/>
      <c r="BL42" s="19"/>
      <c r="BM42" s="19"/>
      <c r="BN42" s="19"/>
      <c r="BO42" s="19"/>
      <c r="BP42" s="19"/>
      <c r="BQ42" s="19"/>
      <c r="BR42" s="19"/>
      <c r="BS42" s="19"/>
      <c r="BT42" s="19"/>
      <c r="BU42" s="19"/>
      <c r="BV42" s="19"/>
      <c r="BW42" s="19"/>
      <c r="BX42" s="19"/>
      <c r="BY42" s="19"/>
      <c r="BZ42" s="126"/>
      <c r="CA42" s="19"/>
      <c r="CB42" s="19"/>
      <c r="CC42" s="19"/>
      <c r="CD42" s="19"/>
      <c r="CE42" s="19"/>
      <c r="CF42" s="19"/>
      <c r="CG42" s="19"/>
      <c r="CH42" s="19"/>
      <c r="CI42" s="19"/>
      <c r="CJ42" s="19"/>
      <c r="CK42" s="19"/>
      <c r="CL42" s="19"/>
      <c r="CM42" s="19"/>
      <c r="CN42" s="19"/>
      <c r="CO42" s="19"/>
      <c r="CP42" s="19"/>
      <c r="CQ42" s="19"/>
      <c r="CR42" s="19"/>
      <c r="CS42" s="19"/>
      <c r="CT42" s="19"/>
      <c r="CU42" s="19"/>
      <c r="CV42" s="126"/>
      <c r="CW42" s="19"/>
      <c r="CX42" s="19"/>
      <c r="CY42" s="19"/>
      <c r="CZ42" s="19"/>
      <c r="DA42" s="19"/>
      <c r="DB42" s="19"/>
      <c r="DC42" s="19"/>
      <c r="DD42" s="19"/>
      <c r="DE42" s="19"/>
      <c r="DF42" s="19"/>
      <c r="DG42" s="19"/>
      <c r="DH42" s="19"/>
      <c r="DI42" s="19"/>
      <c r="DJ42" s="19"/>
      <c r="DK42" s="19"/>
      <c r="DL42" s="19"/>
      <c r="DM42" s="19"/>
      <c r="DN42" s="19"/>
      <c r="DO42" s="19"/>
      <c r="DP42" s="19"/>
      <c r="DQ42" s="19"/>
      <c r="DR42" s="19"/>
      <c r="DS42" s="19"/>
      <c r="DT42" s="19"/>
      <c r="DU42" s="19"/>
      <c r="DV42" s="19"/>
      <c r="DW42" s="19"/>
      <c r="DX42" s="19"/>
      <c r="DY42" s="19"/>
      <c r="DZ42" s="19"/>
      <c r="EA42" s="19"/>
      <c r="EB42" s="19"/>
      <c r="EC42" s="19"/>
      <c r="ED42" s="19"/>
      <c r="EE42" s="19"/>
      <c r="EF42" s="19"/>
      <c r="EG42" s="19"/>
      <c r="EH42" s="19"/>
      <c r="EI42" s="19"/>
      <c r="EJ42" s="19"/>
      <c r="EK42" s="19"/>
      <c r="EL42" s="103"/>
      <c r="EM42" s="19"/>
    </row>
    <row r="43" spans="1:143" ht="26.1" customHeight="1">
      <c r="A43" s="102"/>
      <c r="B43" s="19"/>
      <c r="C43" s="19"/>
      <c r="D43" s="19"/>
      <c r="E43" s="19"/>
      <c r="F43" s="19"/>
      <c r="G43" s="19"/>
      <c r="H43" s="19"/>
      <c r="I43" s="19"/>
      <c r="J43" s="19"/>
      <c r="K43" s="19"/>
      <c r="L43" s="19"/>
      <c r="M43" s="19"/>
      <c r="N43" s="19"/>
      <c r="O43" s="19"/>
      <c r="P43" s="19"/>
      <c r="Q43" s="19"/>
      <c r="R43" s="19"/>
      <c r="S43" s="19"/>
      <c r="T43" s="19"/>
      <c r="U43" s="19"/>
      <c r="V43" s="19"/>
      <c r="W43" s="169" t="str">
        <f>IF(入力シート!G58=TRUE,"」","")</f>
        <v/>
      </c>
      <c r="X43" s="170"/>
      <c r="Y43" s="170"/>
      <c r="Z43" s="171"/>
      <c r="AA43" s="19"/>
      <c r="AB43" s="118" t="s">
        <v>176</v>
      </c>
      <c r="AC43" s="19"/>
      <c r="AD43" s="19"/>
      <c r="AE43" s="19"/>
      <c r="AF43" s="19"/>
      <c r="AG43" s="19"/>
      <c r="AH43" s="19"/>
      <c r="AI43" s="19"/>
      <c r="AJ43" s="19"/>
      <c r="AK43" s="19"/>
      <c r="AL43" s="19"/>
      <c r="AM43" s="19"/>
      <c r="AN43" s="19"/>
      <c r="AO43" s="19"/>
      <c r="AP43" s="19"/>
      <c r="AQ43" s="19"/>
      <c r="AR43" s="19"/>
      <c r="AS43" s="19"/>
      <c r="AT43" s="19"/>
      <c r="AU43" s="19"/>
      <c r="AV43" s="19"/>
      <c r="AW43" s="169" t="str">
        <f>IF(入力シート!G59=TRUE,"」","")</f>
        <v/>
      </c>
      <c r="AX43" s="170"/>
      <c r="AY43" s="170"/>
      <c r="AZ43" s="171"/>
      <c r="BA43" s="19"/>
      <c r="BB43" s="118" t="s">
        <v>177</v>
      </c>
      <c r="BC43" s="19"/>
      <c r="BD43" s="19"/>
      <c r="BE43" s="19"/>
      <c r="BF43" s="19"/>
      <c r="BG43" s="19"/>
      <c r="BH43" s="19"/>
      <c r="BI43" s="19"/>
      <c r="BJ43" s="19"/>
      <c r="BK43" s="19"/>
      <c r="BL43" s="19"/>
      <c r="BM43" s="19"/>
      <c r="BN43" s="19"/>
      <c r="BO43" s="19"/>
      <c r="BP43" s="19"/>
      <c r="BQ43" s="19"/>
      <c r="BR43" s="5"/>
      <c r="BS43" s="5"/>
      <c r="BT43" s="5"/>
      <c r="BU43" s="19"/>
      <c r="BV43" s="169" t="str">
        <f>IF(入力シート!G60=TRUE,"」","")</f>
        <v/>
      </c>
      <c r="BW43" s="170"/>
      <c r="BX43" s="170"/>
      <c r="BY43" s="171"/>
      <c r="BZ43" s="118" t="s">
        <v>178</v>
      </c>
      <c r="CA43" s="19"/>
      <c r="CB43" s="19"/>
      <c r="CC43" s="19"/>
      <c r="CD43" s="19"/>
      <c r="CE43" s="19"/>
      <c r="CF43" s="19"/>
      <c r="CG43" s="19"/>
      <c r="CH43" s="19"/>
      <c r="CI43" s="19"/>
      <c r="CJ43" s="19"/>
      <c r="CK43" s="19"/>
      <c r="CL43" s="19"/>
      <c r="CM43" s="19"/>
      <c r="CN43" s="19"/>
      <c r="CO43" s="19"/>
      <c r="CP43" s="5"/>
      <c r="CQ43" s="5"/>
      <c r="CR43" s="169" t="str">
        <f>IF(入力シート!G61=TRUE,"」","")</f>
        <v/>
      </c>
      <c r="CS43" s="170"/>
      <c r="CT43" s="170"/>
      <c r="CU43" s="171"/>
      <c r="CV43" s="118" t="s">
        <v>179</v>
      </c>
      <c r="CW43" s="19"/>
      <c r="CX43" s="21"/>
      <c r="CY43" s="19"/>
      <c r="CZ43" s="19"/>
      <c r="DA43" s="19"/>
      <c r="DB43" s="19"/>
      <c r="DC43" s="19"/>
      <c r="DD43" s="19"/>
      <c r="DE43" s="19"/>
      <c r="DF43" s="19"/>
      <c r="DG43" s="19"/>
      <c r="DH43" s="19"/>
      <c r="DI43" s="19"/>
      <c r="DJ43" s="19"/>
      <c r="DK43" s="19"/>
      <c r="DL43" s="19"/>
      <c r="DM43" s="19"/>
      <c r="DN43" s="19"/>
      <c r="DO43" s="19"/>
      <c r="DP43" s="19"/>
      <c r="DQ43" s="19"/>
      <c r="DR43" s="19"/>
      <c r="DS43" s="19"/>
      <c r="DT43" s="19"/>
      <c r="DU43" s="19"/>
      <c r="DV43" s="19"/>
      <c r="DW43" s="19"/>
      <c r="DX43" s="19"/>
      <c r="DY43" s="19"/>
      <c r="DZ43" s="19"/>
      <c r="EA43" s="19"/>
      <c r="EB43" s="19"/>
      <c r="EC43" s="19"/>
      <c r="ED43" s="19"/>
      <c r="EE43" s="19"/>
      <c r="EF43" s="19"/>
      <c r="EG43" s="19"/>
      <c r="EH43" s="19"/>
      <c r="EI43" s="19"/>
      <c r="EJ43" s="19"/>
      <c r="EK43" s="19"/>
      <c r="EL43" s="103"/>
      <c r="EM43" s="19"/>
    </row>
    <row r="44" spans="1:143" ht="9.9499999999999993" customHeight="1">
      <c r="A44" s="102"/>
      <c r="B44" s="19"/>
      <c r="C44" s="19"/>
      <c r="D44" s="19"/>
      <c r="E44" s="19"/>
      <c r="F44" s="19"/>
      <c r="G44" s="19"/>
      <c r="H44" s="19"/>
      <c r="I44" s="19"/>
      <c r="J44" s="19"/>
      <c r="K44" s="19"/>
      <c r="L44" s="19"/>
      <c r="M44" s="19"/>
      <c r="N44" s="19"/>
      <c r="O44" s="19"/>
      <c r="P44" s="19"/>
      <c r="Q44" s="19"/>
      <c r="R44" s="19"/>
      <c r="S44" s="19"/>
      <c r="T44" s="19"/>
      <c r="U44" s="19"/>
      <c r="V44" s="19"/>
      <c r="W44" s="19"/>
      <c r="X44" s="19"/>
      <c r="Y44" s="19"/>
      <c r="Z44" s="19"/>
      <c r="AA44" s="19"/>
      <c r="AB44" s="19"/>
      <c r="AC44" s="19"/>
      <c r="AD44" s="19"/>
      <c r="AE44" s="19"/>
      <c r="AF44" s="19"/>
      <c r="AG44" s="19"/>
      <c r="AH44" s="19"/>
      <c r="AI44" s="19"/>
      <c r="AJ44" s="19"/>
      <c r="AK44" s="19"/>
      <c r="AL44" s="19"/>
      <c r="AM44" s="19"/>
      <c r="AN44" s="19"/>
      <c r="AO44" s="19"/>
      <c r="AP44" s="19"/>
      <c r="AQ44" s="19"/>
      <c r="AR44" s="19"/>
      <c r="AS44" s="19"/>
      <c r="AT44" s="19"/>
      <c r="AU44" s="19"/>
      <c r="AV44" s="19"/>
      <c r="AW44" s="19"/>
      <c r="AX44" s="19"/>
      <c r="AY44" s="19"/>
      <c r="AZ44" s="19"/>
      <c r="BA44" s="19"/>
      <c r="BB44" s="19"/>
      <c r="BC44" s="19"/>
      <c r="BD44" s="19"/>
      <c r="BE44" s="19"/>
      <c r="BF44" s="19"/>
      <c r="BG44" s="19"/>
      <c r="BH44" s="19"/>
      <c r="BI44" s="19"/>
      <c r="BJ44" s="19"/>
      <c r="BK44" s="19"/>
      <c r="BL44" s="19"/>
      <c r="BM44" s="19"/>
      <c r="BN44" s="19"/>
      <c r="BO44" s="19"/>
      <c r="BP44" s="19"/>
      <c r="BQ44" s="19"/>
      <c r="BR44" s="19"/>
      <c r="BS44" s="19"/>
      <c r="BT44" s="19"/>
      <c r="BU44" s="19"/>
      <c r="BV44" s="19"/>
      <c r="BW44" s="19"/>
      <c r="BX44" s="19"/>
      <c r="BY44" s="19"/>
      <c r="BZ44" s="19"/>
      <c r="CA44" s="19"/>
      <c r="CB44" s="19"/>
      <c r="CC44" s="19"/>
      <c r="CD44" s="19"/>
      <c r="CE44" s="19"/>
      <c r="CF44" s="19"/>
      <c r="CG44" s="19"/>
      <c r="CH44" s="19"/>
      <c r="CI44" s="19"/>
      <c r="CJ44" s="19"/>
      <c r="CK44" s="19"/>
      <c r="CL44" s="19"/>
      <c r="CM44" s="19"/>
      <c r="CN44" s="19"/>
      <c r="CO44" s="19"/>
      <c r="CP44" s="19"/>
      <c r="CQ44" s="19"/>
      <c r="CR44" s="19"/>
      <c r="CS44" s="19"/>
      <c r="CT44" s="19"/>
      <c r="CU44" s="19"/>
      <c r="CV44" s="19"/>
      <c r="CW44" s="19"/>
      <c r="CX44" s="19"/>
      <c r="CY44" s="19"/>
      <c r="CZ44" s="19"/>
      <c r="DA44" s="19"/>
      <c r="DB44" s="19"/>
      <c r="DC44" s="19"/>
      <c r="DD44" s="19"/>
      <c r="DE44" s="19"/>
      <c r="DF44" s="19"/>
      <c r="DG44" s="19"/>
      <c r="DH44" s="19"/>
      <c r="DI44" s="19"/>
      <c r="DJ44" s="19"/>
      <c r="DK44" s="19"/>
      <c r="DL44" s="19"/>
      <c r="DM44" s="19"/>
      <c r="DN44" s="19"/>
      <c r="DO44" s="19"/>
      <c r="DP44" s="19"/>
      <c r="DQ44" s="19"/>
      <c r="DR44" s="19"/>
      <c r="DS44" s="19"/>
      <c r="DT44" s="19"/>
      <c r="DU44" s="19"/>
      <c r="DV44" s="19"/>
      <c r="DW44" s="19"/>
      <c r="DX44" s="19"/>
      <c r="DY44" s="19"/>
      <c r="DZ44" s="19"/>
      <c r="EA44" s="19"/>
      <c r="EB44" s="19"/>
      <c r="EC44" s="19"/>
      <c r="ED44" s="19"/>
      <c r="EE44" s="19"/>
      <c r="EF44" s="19"/>
      <c r="EG44" s="19"/>
      <c r="EH44" s="19"/>
      <c r="EI44" s="19"/>
      <c r="EJ44" s="19"/>
      <c r="EK44" s="19"/>
      <c r="EL44" s="103"/>
      <c r="EM44" s="19"/>
    </row>
    <row r="45" spans="1:143" ht="26.1" customHeight="1">
      <c r="A45" s="102"/>
      <c r="B45" s="19"/>
      <c r="C45" s="19"/>
      <c r="D45" s="19"/>
      <c r="E45" s="125" t="s">
        <v>180</v>
      </c>
      <c r="F45" s="19"/>
      <c r="G45" s="19"/>
      <c r="H45" s="19"/>
      <c r="I45" s="19"/>
      <c r="J45" s="19"/>
      <c r="K45" s="19"/>
      <c r="L45" s="19"/>
      <c r="M45" s="19"/>
      <c r="N45" s="19"/>
      <c r="O45" s="19"/>
      <c r="P45" s="19"/>
      <c r="Q45" s="19"/>
      <c r="R45" s="19"/>
      <c r="S45" s="19"/>
      <c r="T45" s="19"/>
      <c r="U45" s="19"/>
      <c r="V45" s="19"/>
      <c r="W45" s="169" t="str">
        <f>IF(入力シート!G62=TRUE,"」","")</f>
        <v/>
      </c>
      <c r="X45" s="170"/>
      <c r="Y45" s="170"/>
      <c r="Z45" s="171"/>
      <c r="AA45" s="19"/>
      <c r="AB45" s="184" t="s">
        <v>235</v>
      </c>
      <c r="AC45" s="184"/>
      <c r="AD45" s="184"/>
      <c r="AE45" s="184"/>
      <c r="AF45" s="184"/>
      <c r="AG45" s="184"/>
      <c r="AH45" s="184"/>
      <c r="AI45" s="184"/>
      <c r="AJ45" s="184"/>
      <c r="AK45" s="184"/>
      <c r="AL45" s="184"/>
      <c r="AM45" s="184"/>
      <c r="AN45" s="184"/>
      <c r="AO45" s="184"/>
      <c r="AP45" s="184"/>
      <c r="AQ45" s="184"/>
      <c r="AR45" s="184"/>
      <c r="AS45" s="184"/>
      <c r="AT45" s="184"/>
      <c r="AU45" s="184"/>
      <c r="AV45" s="184"/>
      <c r="AW45" s="184"/>
      <c r="AX45" s="184"/>
      <c r="AY45" s="184"/>
      <c r="AZ45" s="184"/>
      <c r="BA45" s="184"/>
      <c r="BB45" s="184"/>
      <c r="BC45" s="184"/>
      <c r="BD45" s="19"/>
      <c r="BE45" s="19"/>
      <c r="BF45" s="169" t="str">
        <f>IF(入力シート!G63=TRUE,"」","")</f>
        <v/>
      </c>
      <c r="BG45" s="170"/>
      <c r="BH45" s="170"/>
      <c r="BI45" s="171"/>
      <c r="BJ45" s="19"/>
      <c r="BK45" s="118" t="s">
        <v>181</v>
      </c>
      <c r="BL45" s="19"/>
      <c r="BM45" s="19"/>
      <c r="BN45" s="19"/>
      <c r="BO45" s="19"/>
      <c r="BP45" s="19"/>
      <c r="BQ45" s="19"/>
      <c r="BR45" s="19"/>
      <c r="BS45" s="19"/>
      <c r="BT45" s="19"/>
      <c r="BU45" s="19"/>
      <c r="BV45" s="19"/>
      <c r="BW45" s="19"/>
      <c r="BX45" s="19"/>
      <c r="BY45" s="19"/>
      <c r="BZ45" s="19"/>
      <c r="CA45" s="19"/>
      <c r="CB45" s="19"/>
      <c r="CC45" s="125" t="s">
        <v>182</v>
      </c>
      <c r="CD45" s="19"/>
      <c r="CE45" s="19"/>
      <c r="CF45" s="127"/>
      <c r="CG45" s="19"/>
      <c r="CH45" s="19"/>
      <c r="CI45" s="19"/>
      <c r="CJ45" s="19"/>
      <c r="CK45" s="19"/>
      <c r="CL45" s="19"/>
      <c r="CM45" s="19"/>
      <c r="CN45" s="19"/>
      <c r="CO45" s="19"/>
      <c r="CP45" s="19"/>
      <c r="CQ45" s="19"/>
      <c r="CR45" s="19"/>
      <c r="CS45" s="19"/>
      <c r="CT45" s="19"/>
      <c r="CU45" s="169" t="str">
        <f>IF(入力シート!G64=TRUE,"」","")</f>
        <v/>
      </c>
      <c r="CV45" s="170"/>
      <c r="CW45" s="170"/>
      <c r="CX45" s="171"/>
      <c r="CY45" s="19"/>
      <c r="CZ45" s="19"/>
      <c r="DA45" s="176" t="s">
        <v>183</v>
      </c>
      <c r="DB45" s="176"/>
      <c r="DC45" s="176"/>
      <c r="DD45" s="176"/>
      <c r="DE45" s="176"/>
      <c r="DF45" s="176"/>
      <c r="DG45" s="176"/>
      <c r="DH45" s="176"/>
      <c r="DI45" s="176"/>
      <c r="DJ45" s="176"/>
      <c r="DK45" s="176"/>
      <c r="DL45" s="176"/>
      <c r="DM45" s="176"/>
      <c r="DN45" s="176"/>
      <c r="DO45" s="176"/>
      <c r="DP45" s="176"/>
      <c r="DQ45" s="176"/>
      <c r="DR45" s="176"/>
      <c r="DS45" s="176"/>
      <c r="DT45" s="176"/>
      <c r="DU45" s="176"/>
      <c r="DV45" s="176"/>
      <c r="DW45" s="176"/>
      <c r="DX45" s="176"/>
      <c r="DY45" s="176"/>
      <c r="DZ45" s="176"/>
      <c r="EA45" s="176"/>
      <c r="EB45" s="176"/>
      <c r="EC45" s="176"/>
      <c r="ED45" s="176"/>
      <c r="EE45" s="176"/>
      <c r="EF45" s="176"/>
      <c r="EG45" s="176"/>
      <c r="EH45" s="176"/>
      <c r="EI45" s="176"/>
      <c r="EJ45" s="176"/>
      <c r="EK45" s="176"/>
      <c r="EL45" s="177"/>
      <c r="EM45" s="137"/>
    </row>
    <row r="46" spans="1:143" ht="9.9499999999999993" customHeight="1">
      <c r="A46" s="114"/>
      <c r="B46" s="115"/>
      <c r="C46" s="115"/>
      <c r="D46" s="115"/>
      <c r="E46" s="115"/>
      <c r="F46" s="115"/>
      <c r="G46" s="115"/>
      <c r="H46" s="115"/>
      <c r="I46" s="115"/>
      <c r="J46" s="115"/>
      <c r="K46" s="115"/>
      <c r="L46" s="115"/>
      <c r="M46" s="115"/>
      <c r="N46" s="115"/>
      <c r="O46" s="115"/>
      <c r="P46" s="115"/>
      <c r="Q46" s="115"/>
      <c r="R46" s="115"/>
      <c r="S46" s="115"/>
      <c r="T46" s="115"/>
      <c r="U46" s="115"/>
      <c r="V46" s="115"/>
      <c r="W46" s="115"/>
      <c r="X46" s="115"/>
      <c r="Y46" s="115"/>
      <c r="Z46" s="115"/>
      <c r="AA46" s="115"/>
      <c r="AB46" s="115"/>
      <c r="AC46" s="115"/>
      <c r="AD46" s="115"/>
      <c r="AE46" s="115"/>
      <c r="AF46" s="115"/>
      <c r="AG46" s="115"/>
      <c r="AH46" s="115"/>
      <c r="AI46" s="115"/>
      <c r="AJ46" s="115"/>
      <c r="AK46" s="115"/>
      <c r="AL46" s="115"/>
      <c r="AM46" s="115"/>
      <c r="AN46" s="115"/>
      <c r="AO46" s="115"/>
      <c r="AP46" s="115"/>
      <c r="AQ46" s="115"/>
      <c r="AR46" s="115"/>
      <c r="AS46" s="115"/>
      <c r="AT46" s="115"/>
      <c r="AU46" s="115"/>
      <c r="AV46" s="115"/>
      <c r="AW46" s="115"/>
      <c r="AX46" s="115"/>
      <c r="AY46" s="115"/>
      <c r="AZ46" s="115"/>
      <c r="BA46" s="115"/>
      <c r="BB46" s="115"/>
      <c r="BC46" s="115"/>
      <c r="BD46" s="115"/>
      <c r="BE46" s="115"/>
      <c r="BF46" s="115"/>
      <c r="BG46" s="115"/>
      <c r="BH46" s="115"/>
      <c r="BI46" s="115"/>
      <c r="BJ46" s="115"/>
      <c r="BK46" s="115"/>
      <c r="BL46" s="115"/>
      <c r="BM46" s="115"/>
      <c r="BN46" s="115"/>
      <c r="BO46" s="115"/>
      <c r="BP46" s="115"/>
      <c r="BQ46" s="115"/>
      <c r="BR46" s="115"/>
      <c r="BS46" s="115"/>
      <c r="BT46" s="115"/>
      <c r="BU46" s="115"/>
      <c r="BV46" s="115"/>
      <c r="BW46" s="115"/>
      <c r="BX46" s="115"/>
      <c r="BY46" s="115"/>
      <c r="BZ46" s="115"/>
      <c r="CA46" s="115"/>
      <c r="CB46" s="115"/>
      <c r="CC46" s="115"/>
      <c r="CD46" s="115"/>
      <c r="CE46" s="115"/>
      <c r="CF46" s="115"/>
      <c r="CG46" s="115"/>
      <c r="CH46" s="115"/>
      <c r="CI46" s="115"/>
      <c r="CJ46" s="115"/>
      <c r="CK46" s="115"/>
      <c r="CL46" s="115"/>
      <c r="CM46" s="115"/>
      <c r="CN46" s="115"/>
      <c r="CO46" s="115"/>
      <c r="CP46" s="115"/>
      <c r="CQ46" s="115"/>
      <c r="CR46" s="115"/>
      <c r="CS46" s="115"/>
      <c r="CT46" s="115"/>
      <c r="CU46" s="115"/>
      <c r="CV46" s="115"/>
      <c r="CW46" s="115"/>
      <c r="CX46" s="115"/>
      <c r="CY46" s="115"/>
      <c r="CZ46" s="115"/>
      <c r="DA46" s="115"/>
      <c r="DB46" s="115"/>
      <c r="DC46" s="115"/>
      <c r="DD46" s="115"/>
      <c r="DE46" s="115"/>
      <c r="DF46" s="115"/>
      <c r="DG46" s="115"/>
      <c r="DH46" s="115"/>
      <c r="DI46" s="115"/>
      <c r="DJ46" s="115"/>
      <c r="DK46" s="115"/>
      <c r="DL46" s="115"/>
      <c r="DM46" s="115"/>
      <c r="DN46" s="115"/>
      <c r="DO46" s="115"/>
      <c r="DP46" s="115"/>
      <c r="DQ46" s="115"/>
      <c r="DR46" s="115"/>
      <c r="DS46" s="115"/>
      <c r="DT46" s="115"/>
      <c r="DU46" s="115"/>
      <c r="DV46" s="115"/>
      <c r="DW46" s="115"/>
      <c r="DX46" s="115"/>
      <c r="DY46" s="115"/>
      <c r="DZ46" s="115"/>
      <c r="EA46" s="115"/>
      <c r="EB46" s="115"/>
      <c r="EC46" s="115"/>
      <c r="ED46" s="115"/>
      <c r="EE46" s="115"/>
      <c r="EF46" s="115"/>
      <c r="EG46" s="115"/>
      <c r="EH46" s="115"/>
      <c r="EI46" s="115"/>
      <c r="EJ46" s="115"/>
      <c r="EK46" s="115"/>
      <c r="EL46" s="116"/>
      <c r="EM46" s="19"/>
    </row>
    <row r="47" spans="1:143" ht="17.100000000000001" customHeight="1">
      <c r="A47" s="120" t="s">
        <v>184</v>
      </c>
      <c r="B47" s="78"/>
      <c r="C47" s="78"/>
      <c r="D47" s="78"/>
      <c r="E47" s="79"/>
      <c r="F47" s="79"/>
      <c r="G47" s="79"/>
      <c r="H47" s="79"/>
      <c r="I47" s="79"/>
      <c r="J47" s="79"/>
      <c r="K47" s="79"/>
      <c r="L47" s="79"/>
      <c r="M47" s="79"/>
      <c r="N47" s="79"/>
      <c r="O47" s="79"/>
      <c r="P47" s="79"/>
      <c r="Q47" s="79"/>
      <c r="R47" s="79"/>
      <c r="S47" s="79"/>
      <c r="T47" s="79"/>
      <c r="U47" s="79"/>
      <c r="V47" s="79"/>
      <c r="W47" s="79"/>
      <c r="X47" s="79"/>
      <c r="Y47" s="79"/>
      <c r="Z47" s="79"/>
      <c r="AA47" s="79"/>
      <c r="AB47" s="79"/>
      <c r="AC47" s="79"/>
      <c r="AD47" s="79"/>
      <c r="AE47" s="79"/>
      <c r="AF47" s="79"/>
      <c r="AG47" s="79"/>
      <c r="AH47" s="79"/>
      <c r="AI47" s="79"/>
      <c r="AJ47" s="79"/>
      <c r="AK47" s="79"/>
      <c r="AL47" s="79"/>
      <c r="AM47" s="79"/>
      <c r="AN47" s="79"/>
      <c r="AO47" s="79"/>
      <c r="AP47" s="79"/>
      <c r="AQ47" s="79"/>
      <c r="AR47" s="79"/>
      <c r="AS47" s="79"/>
      <c r="AT47" s="79"/>
      <c r="AU47" s="79"/>
      <c r="AV47" s="79"/>
      <c r="AW47" s="79"/>
      <c r="AX47" s="79"/>
      <c r="AY47" s="79"/>
      <c r="AZ47" s="79"/>
      <c r="BA47" s="79"/>
      <c r="BB47" s="79"/>
      <c r="BC47" s="79"/>
      <c r="BD47" s="79"/>
      <c r="BE47" s="79"/>
      <c r="BF47" s="79"/>
      <c r="BG47" s="79"/>
      <c r="BH47" s="79"/>
      <c r="BI47" s="79"/>
      <c r="BJ47" s="79"/>
      <c r="BK47" s="79"/>
      <c r="BL47" s="79"/>
      <c r="BM47" s="79"/>
      <c r="BN47" s="79"/>
      <c r="BO47" s="79"/>
      <c r="BP47" s="79"/>
      <c r="BQ47" s="79"/>
      <c r="BR47" s="79"/>
      <c r="BS47" s="79"/>
      <c r="BT47" s="79"/>
      <c r="BU47" s="79"/>
      <c r="BV47" s="79"/>
      <c r="BW47" s="79"/>
      <c r="BX47" s="79"/>
      <c r="BY47" s="79"/>
      <c r="BZ47" s="79"/>
      <c r="CA47" s="79"/>
      <c r="CB47" s="79"/>
      <c r="CC47" s="79"/>
      <c r="CD47" s="79"/>
      <c r="CE47" s="79"/>
      <c r="CF47" s="79"/>
      <c r="CG47" s="79"/>
      <c r="CH47" s="79"/>
      <c r="CI47" s="79"/>
      <c r="CJ47" s="79"/>
      <c r="CK47" s="79"/>
      <c r="CL47" s="79"/>
      <c r="CM47" s="79"/>
      <c r="CN47" s="79"/>
      <c r="CO47" s="79"/>
      <c r="CP47" s="79"/>
      <c r="CQ47" s="79"/>
      <c r="CR47" s="79"/>
      <c r="CS47" s="79"/>
      <c r="CT47" s="79"/>
      <c r="CU47" s="79"/>
      <c r="CV47" s="79"/>
      <c r="CW47" s="79"/>
      <c r="CX47" s="79"/>
      <c r="CY47" s="79"/>
      <c r="CZ47" s="79"/>
      <c r="DA47" s="79"/>
      <c r="DB47" s="79"/>
      <c r="DC47" s="79"/>
      <c r="DD47" s="79"/>
      <c r="DE47" s="79"/>
      <c r="DF47" s="79"/>
      <c r="DG47" s="79"/>
      <c r="DH47" s="79"/>
      <c r="DI47" s="79"/>
      <c r="DJ47" s="79"/>
      <c r="DK47" s="79"/>
      <c r="DL47" s="79"/>
      <c r="DM47" s="79"/>
      <c r="DN47" s="79"/>
      <c r="DO47" s="79"/>
      <c r="DP47" s="79"/>
      <c r="DQ47" s="79"/>
      <c r="DR47" s="79"/>
      <c r="DS47" s="79"/>
      <c r="DT47" s="79"/>
      <c r="DU47" s="79"/>
      <c r="DV47" s="79"/>
      <c r="DW47" s="79"/>
      <c r="DX47" s="79"/>
      <c r="DY47" s="79"/>
      <c r="DZ47" s="79"/>
      <c r="EA47" s="79"/>
      <c r="EB47" s="79"/>
      <c r="EC47" s="79"/>
      <c r="ED47" s="79"/>
      <c r="EE47" s="79"/>
      <c r="EF47" s="79"/>
      <c r="EG47" s="79"/>
      <c r="EH47" s="79"/>
      <c r="EI47" s="79"/>
      <c r="EJ47" s="79"/>
      <c r="EK47" s="79"/>
      <c r="EL47" s="79"/>
      <c r="EM47" s="19"/>
    </row>
    <row r="48" spans="1:143" ht="15" customHeight="1">
      <c r="A48" s="128" t="s">
        <v>185</v>
      </c>
      <c r="B48" s="87"/>
      <c r="C48" s="87"/>
      <c r="D48" s="87"/>
      <c r="E48" s="62"/>
      <c r="F48" s="62"/>
      <c r="G48" s="62"/>
      <c r="H48" s="62"/>
      <c r="I48" s="62"/>
      <c r="J48" s="62"/>
      <c r="K48" s="62"/>
      <c r="L48" s="62"/>
      <c r="M48" s="62"/>
      <c r="N48" s="62"/>
      <c r="O48" s="62"/>
      <c r="P48" s="62"/>
      <c r="Q48" s="62"/>
      <c r="R48" s="62"/>
      <c r="S48" s="62"/>
      <c r="T48" s="62"/>
      <c r="U48" s="62"/>
      <c r="V48" s="62"/>
      <c r="W48" s="62"/>
      <c r="X48" s="62"/>
      <c r="Y48" s="62"/>
      <c r="Z48" s="62"/>
      <c r="AA48" s="62"/>
      <c r="AB48" s="62"/>
      <c r="AC48" s="62"/>
      <c r="AD48" s="62"/>
      <c r="AE48" s="62"/>
      <c r="AF48" s="62"/>
      <c r="AG48" s="62"/>
      <c r="AH48" s="62"/>
      <c r="AI48" s="62"/>
      <c r="AJ48" s="62"/>
      <c r="AK48" s="62"/>
      <c r="AL48" s="62"/>
      <c r="AM48" s="62"/>
      <c r="AN48" s="62"/>
      <c r="AO48" s="62"/>
      <c r="AP48" s="62"/>
      <c r="AQ48" s="62"/>
      <c r="AR48" s="62"/>
      <c r="AS48" s="62"/>
      <c r="AT48" s="62"/>
      <c r="AU48" s="62"/>
      <c r="AV48" s="62"/>
      <c r="AW48" s="62"/>
      <c r="AX48" s="62"/>
      <c r="AY48" s="62"/>
      <c r="AZ48" s="62"/>
      <c r="BA48" s="62"/>
      <c r="BB48" s="62"/>
      <c r="BC48" s="62"/>
      <c r="BD48" s="62"/>
      <c r="BE48" s="62"/>
      <c r="BF48" s="62"/>
      <c r="BG48" s="62"/>
      <c r="BH48" s="62"/>
      <c r="BI48" s="62"/>
      <c r="BJ48" s="62"/>
      <c r="BK48" s="62"/>
      <c r="BL48" s="62"/>
      <c r="BM48" s="62"/>
      <c r="BN48" s="62"/>
      <c r="BO48" s="62"/>
      <c r="BP48" s="62"/>
      <c r="BQ48" s="62"/>
      <c r="BR48" s="62"/>
      <c r="BS48" s="62"/>
      <c r="BT48" s="62"/>
      <c r="BU48" s="62"/>
      <c r="BV48" s="62"/>
      <c r="BW48" s="62"/>
      <c r="BX48" s="62"/>
      <c r="BY48" s="62"/>
      <c r="BZ48" s="62"/>
      <c r="CA48" s="62"/>
      <c r="CB48" s="62"/>
      <c r="CC48" s="62"/>
      <c r="CD48" s="62"/>
      <c r="CE48" s="62"/>
      <c r="CF48" s="62"/>
      <c r="CG48" s="62"/>
      <c r="CH48" s="62"/>
      <c r="CI48" s="62"/>
      <c r="CJ48" s="62"/>
      <c r="CK48" s="62"/>
      <c r="CL48" s="62"/>
      <c r="CM48" s="62"/>
      <c r="CN48" s="62"/>
      <c r="CO48" s="62"/>
      <c r="CP48" s="62"/>
      <c r="CQ48" s="62"/>
      <c r="CR48" s="62"/>
      <c r="CS48" s="62"/>
      <c r="CT48" s="62"/>
      <c r="CU48" s="62"/>
      <c r="CV48" s="62"/>
      <c r="CW48" s="62"/>
      <c r="CX48" s="62"/>
      <c r="CY48" s="62"/>
      <c r="CZ48" s="62"/>
      <c r="DA48" s="62"/>
      <c r="DB48" s="62"/>
      <c r="DC48" s="62"/>
      <c r="DD48" s="62"/>
      <c r="DE48" s="62"/>
      <c r="DF48" s="62"/>
      <c r="DG48" s="62"/>
      <c r="DH48" s="62"/>
      <c r="DI48" s="62"/>
      <c r="DJ48" s="62"/>
      <c r="DK48" s="62"/>
      <c r="DL48" s="62"/>
      <c r="DM48" s="62"/>
      <c r="DN48" s="62"/>
      <c r="DO48" s="62"/>
      <c r="DP48" s="62"/>
      <c r="DQ48" s="62"/>
      <c r="DR48" s="62"/>
      <c r="DS48" s="62"/>
      <c r="DT48" s="62"/>
      <c r="DU48" s="62"/>
      <c r="DV48" s="62"/>
      <c r="DW48" s="62"/>
      <c r="DX48" s="62"/>
      <c r="DY48" s="62"/>
      <c r="DZ48" s="62"/>
      <c r="EA48" s="62"/>
      <c r="EB48" s="62"/>
      <c r="EC48" s="62"/>
      <c r="ED48" s="62"/>
      <c r="EE48" s="62"/>
      <c r="EF48" s="62"/>
      <c r="EG48" s="62"/>
      <c r="EH48" s="62"/>
      <c r="EI48" s="62"/>
      <c r="EJ48" s="62"/>
      <c r="EK48" s="62"/>
      <c r="EL48" s="63"/>
      <c r="EM48" s="19"/>
    </row>
    <row r="49" spans="1:143" ht="26.1" customHeight="1">
      <c r="A49" s="102"/>
      <c r="B49" s="19"/>
      <c r="C49" s="19"/>
      <c r="D49" s="19"/>
      <c r="E49" s="19"/>
      <c r="F49" s="19"/>
      <c r="G49" s="19"/>
      <c r="H49" s="19"/>
      <c r="I49" s="181" t="s">
        <v>186</v>
      </c>
      <c r="J49" s="181"/>
      <c r="K49" s="181"/>
      <c r="L49" s="181"/>
      <c r="M49" s="181"/>
      <c r="N49" s="181"/>
      <c r="O49" s="181"/>
      <c r="P49" s="181"/>
      <c r="Q49" s="181"/>
      <c r="R49" s="181"/>
      <c r="S49" s="181"/>
      <c r="T49" s="181"/>
      <c r="U49" s="181"/>
      <c r="V49" s="181"/>
      <c r="W49" s="181"/>
      <c r="X49" s="181"/>
      <c r="Y49" s="181"/>
      <c r="Z49" s="181"/>
      <c r="AA49" s="181"/>
      <c r="AB49" s="181"/>
      <c r="AC49" s="181"/>
      <c r="AD49" s="181"/>
      <c r="AE49" s="181"/>
      <c r="AF49" s="181"/>
      <c r="AG49" s="181"/>
      <c r="AH49" s="181"/>
      <c r="AI49" s="181"/>
      <c r="AJ49" s="181"/>
      <c r="AK49" s="181"/>
      <c r="AL49" s="181"/>
      <c r="AM49" s="181"/>
      <c r="AN49" s="181"/>
      <c r="AO49" s="181"/>
      <c r="AP49" s="181"/>
      <c r="AQ49" s="181"/>
      <c r="AR49" s="181"/>
      <c r="AS49" s="181"/>
      <c r="AT49" s="181"/>
      <c r="AU49" s="181"/>
      <c r="AV49" s="181"/>
      <c r="AW49" s="181"/>
      <c r="AX49" s="181"/>
      <c r="AY49" s="181"/>
      <c r="AZ49" s="181"/>
      <c r="BA49" s="181"/>
      <c r="BB49" s="181"/>
      <c r="BC49" s="181"/>
      <c r="BD49" s="181"/>
      <c r="BE49" s="19"/>
      <c r="BF49" s="169" t="str">
        <f>IF(入力シート!E65="自立","」","")</f>
        <v/>
      </c>
      <c r="BG49" s="170"/>
      <c r="BH49" s="170"/>
      <c r="BI49" s="171"/>
      <c r="BJ49" s="135" t="s">
        <v>42</v>
      </c>
      <c r="BK49" s="138"/>
      <c r="BL49" s="19"/>
      <c r="BM49" s="19"/>
      <c r="BN49" s="19"/>
      <c r="BO49" s="19"/>
      <c r="BP49" s="19"/>
      <c r="BQ49" s="19"/>
      <c r="BR49" s="169" t="str">
        <f>IF(入力シート!E65="J1","」","")</f>
        <v/>
      </c>
      <c r="BS49" s="170"/>
      <c r="BT49" s="170"/>
      <c r="BU49" s="171"/>
      <c r="BV49" s="135" t="s">
        <v>187</v>
      </c>
      <c r="BW49" s="19"/>
      <c r="BX49" s="19"/>
      <c r="BY49" s="19"/>
      <c r="BZ49" s="169" t="str">
        <f>IF(入力シート!E65="J2","」","")</f>
        <v/>
      </c>
      <c r="CA49" s="170"/>
      <c r="CB49" s="170"/>
      <c r="CC49" s="171"/>
      <c r="CD49" s="135" t="s">
        <v>188</v>
      </c>
      <c r="CE49" s="19"/>
      <c r="CF49" s="19"/>
      <c r="CG49" s="19"/>
      <c r="CH49" s="19"/>
      <c r="CI49" s="169" t="str">
        <f>IF(入力シート!E65="A1","」","")</f>
        <v/>
      </c>
      <c r="CJ49" s="170"/>
      <c r="CK49" s="170"/>
      <c r="CL49" s="171"/>
      <c r="CM49" s="135" t="s">
        <v>189</v>
      </c>
      <c r="CN49" s="19"/>
      <c r="CO49" s="19"/>
      <c r="CP49" s="19"/>
      <c r="CQ49" s="21"/>
      <c r="CR49" s="169" t="str">
        <f>IF(入力シート!E65="A2","」","")</f>
        <v/>
      </c>
      <c r="CS49" s="170"/>
      <c r="CT49" s="170"/>
      <c r="CU49" s="171"/>
      <c r="CV49" s="135" t="s">
        <v>190</v>
      </c>
      <c r="CW49" s="19"/>
      <c r="CX49" s="19"/>
      <c r="CY49" s="19"/>
      <c r="CZ49" s="169" t="str">
        <f>IF(入力シート!E65="B1","」","")</f>
        <v/>
      </c>
      <c r="DA49" s="170"/>
      <c r="DB49" s="170"/>
      <c r="DC49" s="171"/>
      <c r="DD49" s="135" t="s">
        <v>191</v>
      </c>
      <c r="DE49" s="19"/>
      <c r="DF49" s="19"/>
      <c r="DG49" s="19"/>
      <c r="DH49" s="19"/>
      <c r="DI49" s="169" t="str">
        <f>IF(入力シート!E65="B2","」","")</f>
        <v/>
      </c>
      <c r="DJ49" s="170"/>
      <c r="DK49" s="170"/>
      <c r="DL49" s="171"/>
      <c r="DM49" s="135" t="s">
        <v>192</v>
      </c>
      <c r="DN49" s="19"/>
      <c r="DO49" s="19"/>
      <c r="DP49" s="19"/>
      <c r="DQ49" s="169" t="str">
        <f>IF(入力シート!E65="C1","」","")</f>
        <v/>
      </c>
      <c r="DR49" s="170"/>
      <c r="DS49" s="170"/>
      <c r="DT49" s="171"/>
      <c r="DU49" s="135" t="s">
        <v>193</v>
      </c>
      <c r="DV49" s="19"/>
      <c r="DW49" s="19"/>
      <c r="DX49" s="19"/>
      <c r="DY49" s="19"/>
      <c r="DZ49" s="169" t="str">
        <f>IF(入力シート!E65="C2","」","")</f>
        <v/>
      </c>
      <c r="EA49" s="170"/>
      <c r="EB49" s="170"/>
      <c r="EC49" s="171"/>
      <c r="ED49" s="135" t="s">
        <v>194</v>
      </c>
      <c r="EE49" s="19"/>
      <c r="EF49" s="19"/>
      <c r="EG49" s="19"/>
      <c r="EH49" s="19"/>
      <c r="EI49" s="19"/>
      <c r="EJ49" s="19"/>
      <c r="EK49" s="19"/>
      <c r="EL49" s="103"/>
      <c r="EM49" s="19"/>
    </row>
    <row r="50" spans="1:143" ht="8.1" customHeight="1">
      <c r="A50" s="102"/>
      <c r="B50" s="19"/>
      <c r="C50" s="19"/>
      <c r="D50" s="19"/>
      <c r="E50" s="19"/>
      <c r="F50" s="19"/>
      <c r="G50" s="19"/>
      <c r="H50" s="19"/>
      <c r="I50" s="19"/>
      <c r="J50" s="19"/>
      <c r="K50" s="19"/>
      <c r="L50" s="19"/>
      <c r="M50" s="19"/>
      <c r="N50" s="19"/>
      <c r="O50" s="19"/>
      <c r="P50" s="19"/>
      <c r="Q50" s="19"/>
      <c r="R50" s="19"/>
      <c r="S50" s="19"/>
      <c r="T50" s="19"/>
      <c r="U50" s="19"/>
      <c r="V50" s="19"/>
      <c r="W50" s="19"/>
      <c r="X50" s="19"/>
      <c r="Y50" s="19"/>
      <c r="Z50" s="19"/>
      <c r="AA50" s="19"/>
      <c r="AB50" s="19"/>
      <c r="AC50" s="19"/>
      <c r="AD50" s="19"/>
      <c r="AE50" s="19"/>
      <c r="AF50" s="19"/>
      <c r="AG50" s="19"/>
      <c r="AH50" s="19"/>
      <c r="AI50" s="19"/>
      <c r="AJ50" s="19"/>
      <c r="AK50" s="19"/>
      <c r="AL50" s="19"/>
      <c r="AM50" s="19"/>
      <c r="AN50" s="19"/>
      <c r="AO50" s="19"/>
      <c r="AP50" s="19"/>
      <c r="AQ50" s="19"/>
      <c r="AR50" s="19"/>
      <c r="AS50" s="19"/>
      <c r="AT50" s="19"/>
      <c r="AU50" s="19"/>
      <c r="AV50" s="19"/>
      <c r="AW50" s="19"/>
      <c r="AX50" s="19"/>
      <c r="AY50" s="19"/>
      <c r="AZ50" s="19"/>
      <c r="BA50" s="19"/>
      <c r="BB50" s="19"/>
      <c r="BC50" s="19"/>
      <c r="BD50" s="19"/>
      <c r="BE50" s="19"/>
      <c r="BF50" s="19"/>
      <c r="BG50" s="19"/>
      <c r="BH50" s="19"/>
      <c r="BI50" s="19"/>
      <c r="BJ50" s="126"/>
      <c r="BK50" s="19"/>
      <c r="BL50" s="19"/>
      <c r="BM50" s="19"/>
      <c r="BN50" s="19"/>
      <c r="BO50" s="19"/>
      <c r="BP50" s="19"/>
      <c r="BQ50" s="19"/>
      <c r="BR50" s="19"/>
      <c r="BS50" s="19"/>
      <c r="BT50" s="19"/>
      <c r="BU50" s="19"/>
      <c r="BV50" s="126"/>
      <c r="BW50" s="19"/>
      <c r="BX50" s="19"/>
      <c r="BY50" s="19"/>
      <c r="BZ50" s="19"/>
      <c r="CA50" s="19"/>
      <c r="CB50" s="19"/>
      <c r="CC50" s="19"/>
      <c r="CD50" s="126"/>
      <c r="CE50" s="19"/>
      <c r="CF50" s="19"/>
      <c r="CG50" s="19"/>
      <c r="CH50" s="19"/>
      <c r="CI50" s="19"/>
      <c r="CJ50" s="19"/>
      <c r="CK50" s="19"/>
      <c r="CL50" s="19"/>
      <c r="CM50" s="126"/>
      <c r="CN50" s="19"/>
      <c r="CO50" s="19"/>
      <c r="CP50" s="19"/>
      <c r="CQ50" s="21"/>
      <c r="CR50" s="19"/>
      <c r="CS50" s="19"/>
      <c r="CT50" s="19"/>
      <c r="CU50" s="19"/>
      <c r="CV50" s="126"/>
      <c r="CW50" s="19"/>
      <c r="CX50" s="19"/>
      <c r="CY50" s="19"/>
      <c r="CZ50" s="19"/>
      <c r="DA50" s="19"/>
      <c r="DB50" s="19"/>
      <c r="DC50" s="19"/>
      <c r="DD50" s="126"/>
      <c r="DE50" s="19"/>
      <c r="DF50" s="19"/>
      <c r="DG50" s="19"/>
      <c r="DH50" s="19"/>
      <c r="DI50" s="19"/>
      <c r="DJ50" s="19"/>
      <c r="DK50" s="19"/>
      <c r="DL50" s="19"/>
      <c r="DM50" s="126"/>
      <c r="DN50" s="19"/>
      <c r="DO50" s="19"/>
      <c r="DP50" s="19"/>
      <c r="DQ50" s="19"/>
      <c r="DR50" s="19"/>
      <c r="DS50" s="19"/>
      <c r="DT50" s="19"/>
      <c r="DU50" s="126"/>
      <c r="DV50" s="19"/>
      <c r="DW50" s="19"/>
      <c r="DX50" s="19"/>
      <c r="DY50" s="19"/>
      <c r="DZ50" s="19"/>
      <c r="EA50" s="19"/>
      <c r="EB50" s="19"/>
      <c r="EC50" s="19"/>
      <c r="ED50" s="19"/>
      <c r="EE50" s="19"/>
      <c r="EF50" s="19"/>
      <c r="EG50" s="19"/>
      <c r="EH50" s="19"/>
      <c r="EI50" s="19"/>
      <c r="EJ50" s="19"/>
      <c r="EK50" s="19"/>
      <c r="EL50" s="103"/>
      <c r="EM50" s="19"/>
    </row>
    <row r="51" spans="1:143" ht="26.1" customHeight="1">
      <c r="A51" s="102"/>
      <c r="B51" s="19"/>
      <c r="C51" s="19"/>
      <c r="D51" s="19"/>
      <c r="E51" s="19"/>
      <c r="F51" s="19"/>
      <c r="G51" s="19"/>
      <c r="H51" s="19"/>
      <c r="I51" s="181" t="s">
        <v>195</v>
      </c>
      <c r="J51" s="181"/>
      <c r="K51" s="181"/>
      <c r="L51" s="181"/>
      <c r="M51" s="181"/>
      <c r="N51" s="181"/>
      <c r="O51" s="181"/>
      <c r="P51" s="181"/>
      <c r="Q51" s="181"/>
      <c r="R51" s="181"/>
      <c r="S51" s="181"/>
      <c r="T51" s="181"/>
      <c r="U51" s="181"/>
      <c r="V51" s="181"/>
      <c r="W51" s="181"/>
      <c r="X51" s="181"/>
      <c r="Y51" s="181"/>
      <c r="Z51" s="181"/>
      <c r="AA51" s="181"/>
      <c r="AB51" s="181"/>
      <c r="AC51" s="181"/>
      <c r="AD51" s="181"/>
      <c r="AE51" s="181"/>
      <c r="AF51" s="181"/>
      <c r="AG51" s="181"/>
      <c r="AH51" s="181"/>
      <c r="AI51" s="181"/>
      <c r="AJ51" s="181"/>
      <c r="AK51" s="181"/>
      <c r="AL51" s="181"/>
      <c r="AM51" s="181"/>
      <c r="AN51" s="181"/>
      <c r="AO51" s="181"/>
      <c r="AP51" s="181"/>
      <c r="AQ51" s="181"/>
      <c r="AR51" s="181"/>
      <c r="AS51" s="181"/>
      <c r="AT51" s="181"/>
      <c r="AU51" s="181"/>
      <c r="AV51" s="181"/>
      <c r="AW51" s="181"/>
      <c r="AX51" s="181"/>
      <c r="AY51" s="181"/>
      <c r="AZ51" s="181"/>
      <c r="BA51" s="181"/>
      <c r="BB51" s="181"/>
      <c r="BC51" s="181"/>
      <c r="BD51" s="181"/>
      <c r="BE51" s="19"/>
      <c r="BF51" s="169" t="str">
        <f>IF(入力シート!E66="自立","」","")</f>
        <v/>
      </c>
      <c r="BG51" s="170"/>
      <c r="BH51" s="170"/>
      <c r="BI51" s="171"/>
      <c r="BJ51" s="135" t="s">
        <v>42</v>
      </c>
      <c r="BK51" s="138"/>
      <c r="BL51" s="19"/>
      <c r="BM51" s="19"/>
      <c r="BN51" s="19"/>
      <c r="BO51" s="19"/>
      <c r="BP51" s="19"/>
      <c r="BQ51" s="19"/>
      <c r="BR51" s="169" t="str">
        <f>IF(入力シート!E66="Ⅰ","」","")</f>
        <v/>
      </c>
      <c r="BS51" s="170"/>
      <c r="BT51" s="170"/>
      <c r="BU51" s="171"/>
      <c r="BV51" s="135" t="s">
        <v>196</v>
      </c>
      <c r="BW51" s="19"/>
      <c r="BX51" s="19"/>
      <c r="BY51" s="19"/>
      <c r="BZ51" s="169" t="str">
        <f>IF(入力シート!E66="Ⅱa","」","")</f>
        <v/>
      </c>
      <c r="CA51" s="170"/>
      <c r="CB51" s="170"/>
      <c r="CC51" s="171"/>
      <c r="CD51" s="135" t="s">
        <v>197</v>
      </c>
      <c r="CE51" s="19"/>
      <c r="CF51" s="19"/>
      <c r="CG51" s="19"/>
      <c r="CH51" s="19"/>
      <c r="CI51" s="169" t="str">
        <f>IF(入力シート!E66="Ⅱb","」","")</f>
        <v/>
      </c>
      <c r="CJ51" s="170"/>
      <c r="CK51" s="170"/>
      <c r="CL51" s="171"/>
      <c r="CM51" s="135" t="s">
        <v>198</v>
      </c>
      <c r="CN51" s="19"/>
      <c r="CO51" s="19"/>
      <c r="CP51" s="19"/>
      <c r="CQ51" s="21"/>
      <c r="CR51" s="169" t="str">
        <f>IF(入力シート!E66="Ⅲa","」","")</f>
        <v/>
      </c>
      <c r="CS51" s="170"/>
      <c r="CT51" s="170"/>
      <c r="CU51" s="171"/>
      <c r="CV51" s="135" t="s">
        <v>199</v>
      </c>
      <c r="CW51" s="19"/>
      <c r="CX51" s="19"/>
      <c r="CY51" s="19"/>
      <c r="CZ51" s="169" t="str">
        <f>IF(入力シート!E66="Ⅲb","」","")</f>
        <v/>
      </c>
      <c r="DA51" s="170"/>
      <c r="DB51" s="170"/>
      <c r="DC51" s="171"/>
      <c r="DD51" s="135" t="s">
        <v>200</v>
      </c>
      <c r="DE51" s="19"/>
      <c r="DF51" s="19"/>
      <c r="DG51" s="19"/>
      <c r="DH51" s="19"/>
      <c r="DI51" s="169" t="str">
        <f>IF(入力シート!E66="Ⅳ","」","")</f>
        <v/>
      </c>
      <c r="DJ51" s="170"/>
      <c r="DK51" s="170"/>
      <c r="DL51" s="171"/>
      <c r="DM51" s="135" t="s">
        <v>201</v>
      </c>
      <c r="DN51" s="19"/>
      <c r="DO51" s="19"/>
      <c r="DP51" s="19"/>
      <c r="DQ51" s="169" t="str">
        <f>IF(入力シート!E66="M","」","")</f>
        <v/>
      </c>
      <c r="DR51" s="170"/>
      <c r="DS51" s="170"/>
      <c r="DT51" s="171"/>
      <c r="DU51" s="135" t="s">
        <v>202</v>
      </c>
      <c r="DV51" s="19"/>
      <c r="DW51" s="19"/>
      <c r="DX51" s="19"/>
      <c r="DY51" s="19"/>
      <c r="DZ51" s="19"/>
      <c r="EA51" s="19"/>
      <c r="EB51" s="19"/>
      <c r="EC51" s="138"/>
      <c r="ED51" s="19"/>
      <c r="EE51" s="19"/>
      <c r="EF51" s="19"/>
      <c r="EG51" s="19"/>
      <c r="EH51" s="19"/>
      <c r="EI51" s="19"/>
      <c r="EJ51" s="19"/>
      <c r="EK51" s="19"/>
      <c r="EL51" s="103"/>
      <c r="EM51" s="19"/>
    </row>
    <row r="52" spans="1:143" ht="8.1" customHeight="1">
      <c r="A52" s="114"/>
      <c r="B52" s="115"/>
      <c r="C52" s="115"/>
      <c r="D52" s="115"/>
      <c r="E52" s="115"/>
      <c r="F52" s="115"/>
      <c r="G52" s="115"/>
      <c r="H52" s="115"/>
      <c r="I52" s="115"/>
      <c r="J52" s="115"/>
      <c r="K52" s="115"/>
      <c r="L52" s="115"/>
      <c r="M52" s="115"/>
      <c r="N52" s="115"/>
      <c r="O52" s="115"/>
      <c r="P52" s="115"/>
      <c r="Q52" s="115"/>
      <c r="R52" s="115"/>
      <c r="S52" s="115"/>
      <c r="T52" s="115"/>
      <c r="U52" s="115"/>
      <c r="V52" s="115"/>
      <c r="W52" s="115"/>
      <c r="X52" s="115"/>
      <c r="Y52" s="115"/>
      <c r="Z52" s="115"/>
      <c r="AA52" s="115"/>
      <c r="AB52" s="115"/>
      <c r="AC52" s="115"/>
      <c r="AD52" s="115"/>
      <c r="AE52" s="115"/>
      <c r="AF52" s="115"/>
      <c r="AG52" s="115"/>
      <c r="AH52" s="115"/>
      <c r="AI52" s="115"/>
      <c r="AJ52" s="115"/>
      <c r="AK52" s="115"/>
      <c r="AL52" s="115"/>
      <c r="AM52" s="115"/>
      <c r="AN52" s="115"/>
      <c r="AO52" s="115"/>
      <c r="AP52" s="115"/>
      <c r="AQ52" s="115"/>
      <c r="AR52" s="115"/>
      <c r="AS52" s="115"/>
      <c r="AT52" s="115"/>
      <c r="AU52" s="115"/>
      <c r="AV52" s="115"/>
      <c r="AW52" s="115"/>
      <c r="AX52" s="115"/>
      <c r="AY52" s="115"/>
      <c r="AZ52" s="115"/>
      <c r="BA52" s="115"/>
      <c r="BB52" s="115"/>
      <c r="BC52" s="115"/>
      <c r="BD52" s="115"/>
      <c r="BE52" s="115"/>
      <c r="BF52" s="115"/>
      <c r="BG52" s="115"/>
      <c r="BH52" s="115"/>
      <c r="BI52" s="115"/>
      <c r="BJ52" s="115"/>
      <c r="BK52" s="115"/>
      <c r="BL52" s="115"/>
      <c r="BM52" s="115"/>
      <c r="BN52" s="115"/>
      <c r="BO52" s="115"/>
      <c r="BP52" s="115"/>
      <c r="BQ52" s="115"/>
      <c r="BR52" s="115"/>
      <c r="BS52" s="115"/>
      <c r="BT52" s="115"/>
      <c r="BU52" s="115"/>
      <c r="BV52" s="115"/>
      <c r="BW52" s="115"/>
      <c r="BX52" s="115"/>
      <c r="BY52" s="115"/>
      <c r="BZ52" s="115"/>
      <c r="CA52" s="115"/>
      <c r="CB52" s="115"/>
      <c r="CC52" s="115"/>
      <c r="CD52" s="115"/>
      <c r="CE52" s="115"/>
      <c r="CF52" s="115"/>
      <c r="CG52" s="115"/>
      <c r="CH52" s="115"/>
      <c r="CI52" s="115"/>
      <c r="CJ52" s="115"/>
      <c r="CK52" s="115"/>
      <c r="CL52" s="115"/>
      <c r="CM52" s="115"/>
      <c r="CN52" s="115"/>
      <c r="CO52" s="115"/>
      <c r="CP52" s="115"/>
      <c r="CQ52" s="115"/>
      <c r="CR52" s="115"/>
      <c r="CS52" s="115"/>
      <c r="CT52" s="115"/>
      <c r="CU52" s="115"/>
      <c r="CV52" s="115"/>
      <c r="CW52" s="115"/>
      <c r="CX52" s="115"/>
      <c r="CY52" s="115"/>
      <c r="CZ52" s="115"/>
      <c r="DA52" s="115"/>
      <c r="DB52" s="115"/>
      <c r="DC52" s="115"/>
      <c r="DD52" s="115"/>
      <c r="DE52" s="115"/>
      <c r="DF52" s="115"/>
      <c r="DG52" s="115"/>
      <c r="DH52" s="115"/>
      <c r="DI52" s="115"/>
      <c r="DJ52" s="115"/>
      <c r="DK52" s="115"/>
      <c r="DL52" s="115"/>
      <c r="DM52" s="115"/>
      <c r="DN52" s="115"/>
      <c r="DO52" s="115"/>
      <c r="DP52" s="115"/>
      <c r="DQ52" s="115"/>
      <c r="DR52" s="115"/>
      <c r="DS52" s="115"/>
      <c r="DT52" s="115"/>
      <c r="DU52" s="115"/>
      <c r="DV52" s="115"/>
      <c r="DW52" s="115"/>
      <c r="DX52" s="115"/>
      <c r="DY52" s="115"/>
      <c r="DZ52" s="115"/>
      <c r="EA52" s="115"/>
      <c r="EB52" s="115"/>
      <c r="EC52" s="115"/>
      <c r="ED52" s="115"/>
      <c r="EE52" s="115"/>
      <c r="EF52" s="115"/>
      <c r="EG52" s="115"/>
      <c r="EH52" s="115"/>
      <c r="EI52" s="115"/>
      <c r="EJ52" s="115"/>
      <c r="EK52" s="115"/>
      <c r="EL52" s="116"/>
      <c r="EM52" s="19"/>
    </row>
    <row r="53" spans="1:143" ht="14.25">
      <c r="A53" s="128" t="s">
        <v>203</v>
      </c>
      <c r="B53" s="122"/>
      <c r="C53" s="122"/>
      <c r="D53" s="122"/>
      <c r="E53" s="19"/>
      <c r="F53" s="19"/>
      <c r="G53" s="19"/>
      <c r="H53" s="19"/>
      <c r="I53" s="19"/>
      <c r="J53" s="19"/>
      <c r="K53" s="19"/>
      <c r="L53" s="19"/>
      <c r="M53" s="19"/>
      <c r="N53" s="19"/>
      <c r="O53" s="19"/>
      <c r="P53" s="19"/>
      <c r="Q53" s="19"/>
      <c r="R53" s="19"/>
      <c r="S53" s="19"/>
      <c r="T53" s="19"/>
      <c r="U53" s="19"/>
      <c r="V53" s="19"/>
      <c r="W53" s="19"/>
      <c r="X53" s="19"/>
      <c r="Y53" s="19"/>
      <c r="Z53" s="19"/>
      <c r="AA53" s="19"/>
      <c r="AB53" s="19"/>
      <c r="AC53" s="19"/>
      <c r="AD53" s="19"/>
      <c r="AE53" s="19"/>
      <c r="AF53" s="19"/>
      <c r="AG53" s="19"/>
      <c r="AH53" s="19"/>
      <c r="AI53" s="19"/>
      <c r="AJ53" s="19"/>
      <c r="AK53" s="19"/>
      <c r="AL53" s="19"/>
      <c r="AM53" s="19"/>
      <c r="AN53" s="19"/>
      <c r="AO53" s="19"/>
      <c r="AP53" s="19"/>
      <c r="AQ53" s="19"/>
      <c r="AR53" s="19"/>
      <c r="AS53" s="19"/>
      <c r="AT53" s="19"/>
      <c r="AU53" s="19"/>
      <c r="AV53" s="19"/>
      <c r="AW53" s="19"/>
      <c r="AX53" s="19"/>
      <c r="AY53" s="19"/>
      <c r="AZ53" s="19"/>
      <c r="BA53" s="19"/>
      <c r="BB53" s="19"/>
      <c r="BC53" s="19"/>
      <c r="BD53" s="19"/>
      <c r="BE53" s="19"/>
      <c r="BF53" s="19"/>
      <c r="BG53" s="19"/>
      <c r="BH53" s="19"/>
      <c r="BI53" s="19"/>
      <c r="BJ53" s="19"/>
      <c r="BK53" s="19"/>
      <c r="BL53" s="19"/>
      <c r="BM53" s="19"/>
      <c r="BN53" s="19"/>
      <c r="BO53" s="19"/>
      <c r="BP53" s="19"/>
      <c r="BQ53" s="19"/>
      <c r="BR53" s="19"/>
      <c r="BS53" s="19"/>
      <c r="BT53" s="19"/>
      <c r="BU53" s="19"/>
      <c r="BV53" s="19"/>
      <c r="BW53" s="19"/>
      <c r="BX53" s="19"/>
      <c r="BY53" s="19"/>
      <c r="BZ53" s="19"/>
      <c r="CA53" s="19"/>
      <c r="CB53" s="19"/>
      <c r="CC53" s="19"/>
      <c r="CD53" s="19"/>
      <c r="CE53" s="19"/>
      <c r="CF53" s="19"/>
      <c r="CG53" s="19"/>
      <c r="CH53" s="19"/>
      <c r="CI53" s="19"/>
      <c r="CJ53" s="19"/>
      <c r="CK53" s="19"/>
      <c r="CL53" s="19"/>
      <c r="CM53" s="19"/>
      <c r="CN53" s="19"/>
      <c r="CO53" s="19"/>
      <c r="CP53" s="19"/>
      <c r="CQ53" s="19"/>
      <c r="CR53" s="19"/>
      <c r="CS53" s="19"/>
      <c r="CT53" s="19"/>
      <c r="CU53" s="19"/>
      <c r="CV53" s="19"/>
      <c r="CW53" s="19"/>
      <c r="CX53" s="19"/>
      <c r="CY53" s="19"/>
      <c r="CZ53" s="19"/>
      <c r="DA53" s="19"/>
      <c r="DB53" s="19"/>
      <c r="DC53" s="19"/>
      <c r="DD53" s="19"/>
      <c r="DE53" s="19"/>
      <c r="DF53" s="19"/>
      <c r="DG53" s="19"/>
      <c r="DH53" s="19"/>
      <c r="DI53" s="19"/>
      <c r="DJ53" s="19"/>
      <c r="DK53" s="19"/>
      <c r="DL53" s="19"/>
      <c r="DM53" s="19"/>
      <c r="DN53" s="19"/>
      <c r="DO53" s="19"/>
      <c r="DP53" s="19"/>
      <c r="DQ53" s="19"/>
      <c r="DR53" s="19"/>
      <c r="DS53" s="19"/>
      <c r="DT53" s="19"/>
      <c r="DU53" s="19"/>
      <c r="DV53" s="19"/>
      <c r="DW53" s="19"/>
      <c r="DX53" s="19"/>
      <c r="DY53" s="19"/>
      <c r="DZ53" s="19"/>
      <c r="EA53" s="19"/>
      <c r="EB53" s="19"/>
      <c r="EC53" s="19"/>
      <c r="ED53" s="19"/>
      <c r="EE53" s="19"/>
      <c r="EF53" s="19"/>
      <c r="EG53" s="19"/>
      <c r="EH53" s="19"/>
      <c r="EI53" s="19"/>
      <c r="EJ53" s="19"/>
      <c r="EK53" s="19"/>
      <c r="EL53" s="103"/>
      <c r="EM53" s="19"/>
    </row>
    <row r="54" spans="1:143" ht="3.95" customHeight="1">
      <c r="A54" s="102"/>
      <c r="B54" s="19"/>
      <c r="C54" s="19"/>
      <c r="D54" s="19"/>
      <c r="E54" s="19"/>
      <c r="F54" s="19"/>
      <c r="G54" s="19"/>
      <c r="H54" s="19"/>
      <c r="I54" s="19"/>
      <c r="J54" s="19"/>
      <c r="K54" s="19"/>
      <c r="L54" s="19"/>
      <c r="M54" s="19"/>
      <c r="N54" s="19"/>
      <c r="O54" s="19"/>
      <c r="P54" s="19"/>
      <c r="Q54" s="19"/>
      <c r="R54" s="19"/>
      <c r="S54" s="19"/>
      <c r="T54" s="19"/>
      <c r="U54" s="19"/>
      <c r="V54" s="19"/>
      <c r="W54" s="19"/>
      <c r="X54" s="19"/>
      <c r="Y54" s="19"/>
      <c r="Z54" s="19"/>
      <c r="AA54" s="19"/>
      <c r="AB54" s="19"/>
      <c r="AC54" s="19"/>
      <c r="AD54" s="19"/>
      <c r="AE54" s="19"/>
      <c r="AF54" s="19"/>
      <c r="AG54" s="19"/>
      <c r="AH54" s="19"/>
      <c r="AI54" s="19"/>
      <c r="AJ54" s="19"/>
      <c r="AK54" s="19"/>
      <c r="AL54" s="19"/>
      <c r="AM54" s="19"/>
      <c r="AN54" s="19"/>
      <c r="AO54" s="19"/>
      <c r="AP54" s="19"/>
      <c r="AQ54" s="19"/>
      <c r="AR54" s="19"/>
      <c r="AS54" s="19"/>
      <c r="AT54" s="19"/>
      <c r="AU54" s="19"/>
      <c r="AV54" s="19"/>
      <c r="AW54" s="19"/>
      <c r="AX54" s="19"/>
      <c r="AY54" s="19"/>
      <c r="AZ54" s="19"/>
      <c r="BA54" s="19"/>
      <c r="BB54" s="19"/>
      <c r="BC54" s="19"/>
      <c r="BD54" s="19"/>
      <c r="BE54" s="19"/>
      <c r="BF54" s="19"/>
      <c r="BG54" s="19"/>
      <c r="BH54" s="19"/>
      <c r="BI54" s="19"/>
      <c r="BJ54" s="19"/>
      <c r="BK54" s="19"/>
      <c r="BL54" s="19"/>
      <c r="BM54" s="19"/>
      <c r="BN54" s="19"/>
      <c r="BO54" s="19"/>
      <c r="BP54" s="19"/>
      <c r="BQ54" s="19"/>
      <c r="BR54" s="19"/>
      <c r="BS54" s="19"/>
      <c r="BT54" s="19"/>
      <c r="BU54" s="19"/>
      <c r="BV54" s="19"/>
      <c r="BW54" s="19"/>
      <c r="BX54" s="19"/>
      <c r="BY54" s="19"/>
      <c r="BZ54" s="19"/>
      <c r="CA54" s="19"/>
      <c r="CB54" s="19"/>
      <c r="CC54" s="19"/>
      <c r="CD54" s="19"/>
      <c r="CE54" s="19"/>
      <c r="CF54" s="19"/>
      <c r="CG54" s="19"/>
      <c r="CH54" s="19"/>
      <c r="CI54" s="19"/>
      <c r="CJ54" s="19"/>
      <c r="CK54" s="19"/>
      <c r="CL54" s="19"/>
      <c r="CM54" s="19"/>
      <c r="CN54" s="19"/>
      <c r="CO54" s="19"/>
      <c r="CP54" s="19"/>
      <c r="CQ54" s="19"/>
      <c r="CR54" s="19"/>
      <c r="CS54" s="19"/>
      <c r="CT54" s="19"/>
      <c r="CU54" s="19"/>
      <c r="CV54" s="19"/>
      <c r="CW54" s="19"/>
      <c r="CX54" s="19"/>
      <c r="CY54" s="19"/>
      <c r="CZ54" s="19"/>
      <c r="DA54" s="19"/>
      <c r="DB54" s="19"/>
      <c r="DC54" s="19"/>
      <c r="DD54" s="19"/>
      <c r="DE54" s="19"/>
      <c r="DF54" s="19"/>
      <c r="DG54" s="19"/>
      <c r="DH54" s="19"/>
      <c r="DI54" s="19"/>
      <c r="DJ54" s="19"/>
      <c r="DK54" s="19"/>
      <c r="DL54" s="19"/>
      <c r="DM54" s="19"/>
      <c r="DN54" s="19"/>
      <c r="DO54" s="19"/>
      <c r="DP54" s="19"/>
      <c r="DQ54" s="19"/>
      <c r="DR54" s="19"/>
      <c r="DS54" s="19"/>
      <c r="DT54" s="19"/>
      <c r="DU54" s="19"/>
      <c r="DV54" s="19"/>
      <c r="DW54" s="19"/>
      <c r="DX54" s="19"/>
      <c r="DY54" s="19"/>
      <c r="DZ54" s="19"/>
      <c r="EA54" s="19"/>
      <c r="EB54" s="19"/>
      <c r="EC54" s="19"/>
      <c r="ED54" s="19"/>
      <c r="EE54" s="19"/>
      <c r="EF54" s="19"/>
      <c r="EG54" s="19"/>
      <c r="EH54" s="19"/>
      <c r="EI54" s="19"/>
      <c r="EJ54" s="19"/>
      <c r="EK54" s="19"/>
      <c r="EL54" s="103"/>
      <c r="EM54" s="19"/>
    </row>
    <row r="55" spans="1:143" ht="26.1" customHeight="1">
      <c r="A55" s="102"/>
      <c r="B55" s="19"/>
      <c r="C55" s="19"/>
      <c r="D55" s="19"/>
      <c r="E55" s="19"/>
      <c r="F55" s="19"/>
      <c r="G55" s="19"/>
      <c r="H55" s="19"/>
      <c r="I55" s="181" t="s">
        <v>204</v>
      </c>
      <c r="J55" s="181"/>
      <c r="K55" s="181"/>
      <c r="L55" s="181"/>
      <c r="M55" s="181"/>
      <c r="N55" s="181"/>
      <c r="O55" s="181"/>
      <c r="P55" s="181"/>
      <c r="Q55" s="181"/>
      <c r="R55" s="181"/>
      <c r="S55" s="181"/>
      <c r="T55" s="181"/>
      <c r="U55" s="181"/>
      <c r="V55" s="181"/>
      <c r="W55" s="181"/>
      <c r="X55" s="19"/>
      <c r="Y55" s="19"/>
      <c r="Z55" s="19"/>
      <c r="AA55" s="169" t="str">
        <f>IF(入力シート!E67="問題なし","」","")</f>
        <v/>
      </c>
      <c r="AB55" s="170"/>
      <c r="AC55" s="170"/>
      <c r="AD55" s="171"/>
      <c r="AE55" s="129"/>
      <c r="AF55" s="182" t="s">
        <v>205</v>
      </c>
      <c r="AG55" s="182"/>
      <c r="AH55" s="182"/>
      <c r="AI55" s="182"/>
      <c r="AJ55" s="182"/>
      <c r="AK55" s="19"/>
      <c r="AL55" s="19"/>
      <c r="AM55" s="19"/>
      <c r="AN55" s="169" t="str">
        <f>IF(入力シート!E67="問題あり","」","")</f>
        <v/>
      </c>
      <c r="AO55" s="170"/>
      <c r="AP55" s="170"/>
      <c r="AQ55" s="171"/>
      <c r="AR55" s="19"/>
      <c r="AS55" s="19"/>
      <c r="AT55" s="19"/>
      <c r="AU55" s="182" t="s">
        <v>206</v>
      </c>
      <c r="AV55" s="182"/>
      <c r="AW55" s="182"/>
      <c r="AX55" s="182"/>
      <c r="AY55" s="182"/>
      <c r="AZ55" s="19"/>
      <c r="BA55" s="19"/>
      <c r="BB55" s="19"/>
      <c r="BC55" s="19"/>
      <c r="BD55" s="19"/>
      <c r="BE55" s="19"/>
      <c r="BF55" s="19"/>
      <c r="BG55" s="19"/>
      <c r="BH55" s="19"/>
      <c r="BI55" s="19"/>
      <c r="BJ55" s="19"/>
      <c r="BK55" s="19"/>
      <c r="BL55" s="19"/>
      <c r="BM55" s="19"/>
      <c r="BN55" s="19"/>
      <c r="BO55" s="19"/>
      <c r="BP55" s="19"/>
      <c r="BQ55" s="19"/>
      <c r="BR55" s="19"/>
      <c r="BS55" s="19"/>
      <c r="BT55" s="19"/>
      <c r="BU55" s="19"/>
      <c r="BV55" s="19"/>
      <c r="BW55" s="19"/>
      <c r="BX55" s="19"/>
      <c r="BY55" s="19"/>
      <c r="BZ55" s="19"/>
      <c r="CA55" s="19"/>
      <c r="CB55" s="19"/>
      <c r="CC55" s="19"/>
      <c r="CD55" s="19"/>
      <c r="CE55" s="19"/>
      <c r="CF55" s="19"/>
      <c r="CG55" s="19"/>
      <c r="CH55" s="19"/>
      <c r="CI55" s="19"/>
      <c r="CJ55" s="19"/>
      <c r="CK55" s="19"/>
      <c r="CL55" s="19"/>
      <c r="CM55" s="19"/>
      <c r="CN55" s="19"/>
      <c r="CO55" s="19"/>
      <c r="CP55" s="19"/>
      <c r="CQ55" s="19"/>
      <c r="CR55" s="19"/>
      <c r="CS55" s="19"/>
      <c r="CT55" s="19"/>
      <c r="CU55" s="19"/>
      <c r="CV55" s="19"/>
      <c r="CW55" s="19"/>
      <c r="CX55" s="19"/>
      <c r="CY55" s="19"/>
      <c r="CZ55" s="19"/>
      <c r="DA55" s="19"/>
      <c r="DB55" s="19"/>
      <c r="DC55" s="19"/>
      <c r="DD55" s="19"/>
      <c r="DE55" s="19"/>
      <c r="DF55" s="19"/>
      <c r="DG55" s="19"/>
      <c r="DH55" s="19"/>
      <c r="DI55" s="19"/>
      <c r="DJ55" s="19"/>
      <c r="DK55" s="19"/>
      <c r="DL55" s="19"/>
      <c r="DM55" s="19"/>
      <c r="DN55" s="19"/>
      <c r="DO55" s="19"/>
      <c r="DP55" s="19"/>
      <c r="DQ55" s="19"/>
      <c r="DR55" s="19"/>
      <c r="DS55" s="19"/>
      <c r="DT55" s="19"/>
      <c r="DU55" s="19"/>
      <c r="DV55" s="19"/>
      <c r="DW55" s="19"/>
      <c r="DX55" s="19"/>
      <c r="DY55" s="19"/>
      <c r="DZ55" s="19"/>
      <c r="EA55" s="19"/>
      <c r="EB55" s="19"/>
      <c r="EC55" s="19"/>
      <c r="ED55" s="19"/>
      <c r="EE55" s="19"/>
      <c r="EF55" s="19"/>
      <c r="EG55" s="19"/>
      <c r="EH55" s="19"/>
      <c r="EI55" s="19"/>
      <c r="EJ55" s="19"/>
      <c r="EK55" s="19"/>
      <c r="EL55" s="103"/>
      <c r="EM55" s="19"/>
    </row>
    <row r="56" spans="1:143" ht="3.95" customHeight="1">
      <c r="A56" s="102"/>
      <c r="B56" s="19"/>
      <c r="C56" s="19"/>
      <c r="D56" s="19"/>
      <c r="E56" s="19"/>
      <c r="F56" s="19"/>
      <c r="G56" s="19"/>
      <c r="H56" s="19"/>
      <c r="I56" s="19"/>
      <c r="J56" s="19"/>
      <c r="K56" s="19"/>
      <c r="L56" s="19"/>
      <c r="M56" s="19"/>
      <c r="N56" s="19"/>
      <c r="O56" s="19"/>
      <c r="P56" s="19"/>
      <c r="Q56" s="19"/>
      <c r="R56" s="19"/>
      <c r="S56" s="19"/>
      <c r="T56" s="19"/>
      <c r="U56" s="19"/>
      <c r="V56" s="19"/>
      <c r="W56" s="19"/>
      <c r="X56" s="19"/>
      <c r="Y56" s="19"/>
      <c r="Z56" s="19"/>
      <c r="AA56" s="19"/>
      <c r="AB56" s="19"/>
      <c r="AC56" s="19"/>
      <c r="AD56" s="19"/>
      <c r="AE56" s="19"/>
      <c r="AF56" s="19"/>
      <c r="AG56" s="19"/>
      <c r="AH56" s="19"/>
      <c r="AI56" s="19"/>
      <c r="AJ56" s="19"/>
      <c r="AK56" s="19"/>
      <c r="AL56" s="19"/>
      <c r="AM56" s="19"/>
      <c r="AN56" s="19"/>
      <c r="AO56" s="19"/>
      <c r="AP56" s="19"/>
      <c r="AQ56" s="19"/>
      <c r="AR56" s="19"/>
      <c r="AS56" s="19"/>
      <c r="AT56" s="19"/>
      <c r="AU56" s="19"/>
      <c r="AV56" s="19"/>
      <c r="AW56" s="19"/>
      <c r="AX56" s="19"/>
      <c r="AY56" s="19"/>
      <c r="AZ56" s="19"/>
      <c r="BA56" s="19"/>
      <c r="BB56" s="19"/>
      <c r="BC56" s="19"/>
      <c r="BD56" s="19"/>
      <c r="BE56" s="19"/>
      <c r="BF56" s="19"/>
      <c r="BG56" s="19"/>
      <c r="BH56" s="19"/>
      <c r="BI56" s="19"/>
      <c r="BJ56" s="19"/>
      <c r="BK56" s="19"/>
      <c r="BL56" s="19"/>
      <c r="BM56" s="19"/>
      <c r="BN56" s="19"/>
      <c r="BO56" s="19"/>
      <c r="BP56" s="19"/>
      <c r="BQ56" s="19"/>
      <c r="BR56" s="19"/>
      <c r="BS56" s="19"/>
      <c r="BT56" s="19"/>
      <c r="BU56" s="19"/>
      <c r="BV56" s="19"/>
      <c r="BW56" s="19"/>
      <c r="BX56" s="19"/>
      <c r="BY56" s="19"/>
      <c r="BZ56" s="19"/>
      <c r="CA56" s="19"/>
      <c r="CB56" s="19"/>
      <c r="CC56" s="19"/>
      <c r="CD56" s="19"/>
      <c r="CE56" s="19"/>
      <c r="CF56" s="19"/>
      <c r="CG56" s="19"/>
      <c r="CH56" s="19"/>
      <c r="CI56" s="19"/>
      <c r="CJ56" s="19"/>
      <c r="CK56" s="19"/>
      <c r="CL56" s="19"/>
      <c r="CM56" s="19"/>
      <c r="CN56" s="19"/>
      <c r="CO56" s="19"/>
      <c r="CP56" s="19"/>
      <c r="CQ56" s="19"/>
      <c r="CR56" s="19"/>
      <c r="CS56" s="19"/>
      <c r="CT56" s="19"/>
      <c r="CU56" s="19"/>
      <c r="CV56" s="19"/>
      <c r="CW56" s="19"/>
      <c r="CX56" s="19"/>
      <c r="CY56" s="19"/>
      <c r="CZ56" s="19"/>
      <c r="DA56" s="19"/>
      <c r="DB56" s="19"/>
      <c r="DC56" s="19"/>
      <c r="DD56" s="19"/>
      <c r="DE56" s="19"/>
      <c r="DF56" s="19"/>
      <c r="DG56" s="19"/>
      <c r="DH56" s="19"/>
      <c r="DI56" s="19"/>
      <c r="DJ56" s="19"/>
      <c r="DK56" s="19"/>
      <c r="DL56" s="19"/>
      <c r="DM56" s="19"/>
      <c r="DN56" s="19"/>
      <c r="DO56" s="19"/>
      <c r="DP56" s="19"/>
      <c r="DQ56" s="19"/>
      <c r="DR56" s="19"/>
      <c r="DS56" s="19"/>
      <c r="DT56" s="19"/>
      <c r="DU56" s="19"/>
      <c r="DV56" s="19"/>
      <c r="DW56" s="19"/>
      <c r="DX56" s="19"/>
      <c r="DY56" s="19"/>
      <c r="DZ56" s="19"/>
      <c r="EA56" s="19"/>
      <c r="EB56" s="19"/>
      <c r="EC56" s="19"/>
      <c r="ED56" s="19"/>
      <c r="EE56" s="19"/>
      <c r="EF56" s="19"/>
      <c r="EG56" s="19"/>
      <c r="EH56" s="19"/>
      <c r="EI56" s="19"/>
      <c r="EJ56" s="19"/>
      <c r="EK56" s="19"/>
      <c r="EL56" s="103"/>
      <c r="EM56" s="19"/>
    </row>
    <row r="57" spans="1:143" ht="26.1" customHeight="1">
      <c r="A57" s="102"/>
      <c r="B57" s="19"/>
      <c r="C57" s="19"/>
      <c r="D57" s="19"/>
      <c r="E57" s="19"/>
      <c r="F57" s="19"/>
      <c r="G57" s="19"/>
      <c r="H57" s="19"/>
      <c r="I57" s="135" t="s">
        <v>207</v>
      </c>
      <c r="J57" s="138"/>
      <c r="K57" s="138"/>
      <c r="L57" s="138"/>
      <c r="M57" s="138"/>
      <c r="N57" s="138"/>
      <c r="O57" s="138"/>
      <c r="P57" s="138"/>
      <c r="Q57" s="138"/>
      <c r="R57" s="138"/>
      <c r="S57" s="138"/>
      <c r="T57" s="138"/>
      <c r="U57" s="138"/>
      <c r="V57" s="138"/>
      <c r="W57" s="138"/>
      <c r="X57" s="138"/>
      <c r="Y57" s="138"/>
      <c r="Z57" s="138"/>
      <c r="AA57" s="138"/>
      <c r="AB57" s="138"/>
      <c r="AC57" s="138"/>
      <c r="AD57" s="138"/>
      <c r="AE57" s="138"/>
      <c r="AF57" s="138"/>
      <c r="AG57" s="138"/>
      <c r="AH57" s="138"/>
      <c r="AI57" s="138"/>
      <c r="AJ57" s="138"/>
      <c r="AK57" s="138"/>
      <c r="AL57" s="138"/>
      <c r="AM57" s="138"/>
      <c r="AN57" s="138"/>
      <c r="AO57" s="20"/>
      <c r="AP57" s="20"/>
      <c r="AQ57" s="20"/>
      <c r="AR57" s="20"/>
      <c r="AS57" s="20"/>
      <c r="AT57" s="20"/>
      <c r="AU57" s="20"/>
      <c r="AV57" s="19"/>
      <c r="AW57" s="19"/>
      <c r="AX57" s="169" t="str">
        <f>IF(入力シート!E68="自立","」","")</f>
        <v/>
      </c>
      <c r="AY57" s="170"/>
      <c r="AZ57" s="170"/>
      <c r="BA57" s="171"/>
      <c r="BB57" s="135" t="s">
        <v>42</v>
      </c>
      <c r="BC57" s="19"/>
      <c r="BD57" s="19"/>
      <c r="BE57" s="19"/>
      <c r="BF57" s="19"/>
      <c r="BG57" s="19"/>
      <c r="BH57" s="19"/>
      <c r="BI57" s="19"/>
      <c r="BJ57" s="19"/>
      <c r="BK57" s="169" t="str">
        <f>IF(入力シート!E68="いくらか困難","」","")</f>
        <v/>
      </c>
      <c r="BL57" s="170"/>
      <c r="BM57" s="170"/>
      <c r="BN57" s="171"/>
      <c r="BO57" s="178" t="s">
        <v>208</v>
      </c>
      <c r="BP57" s="179"/>
      <c r="BQ57" s="179"/>
      <c r="BR57" s="179"/>
      <c r="BS57" s="179"/>
      <c r="BT57" s="179"/>
      <c r="BU57" s="179"/>
      <c r="BV57" s="19"/>
      <c r="BW57" s="19"/>
      <c r="BX57" s="19"/>
      <c r="BY57" s="19"/>
      <c r="BZ57" s="19"/>
      <c r="CA57" s="19"/>
      <c r="CB57" s="169" t="str">
        <f>IF(入力シート!E68="見守りが必要","」","")</f>
        <v/>
      </c>
      <c r="CC57" s="170"/>
      <c r="CD57" s="170"/>
      <c r="CE57" s="171"/>
      <c r="CF57" s="134" t="s">
        <v>209</v>
      </c>
      <c r="CG57" s="138"/>
      <c r="CH57" s="138"/>
      <c r="CI57" s="138"/>
      <c r="CJ57" s="138"/>
      <c r="CK57" s="138"/>
      <c r="CL57" s="138"/>
      <c r="CM57" s="138"/>
      <c r="CN57" s="138"/>
      <c r="CO57" s="19"/>
      <c r="CP57" s="19"/>
      <c r="CQ57" s="19"/>
      <c r="CR57" s="19"/>
      <c r="CS57" s="138"/>
      <c r="CT57" s="19"/>
      <c r="CU57" s="19"/>
      <c r="CV57" s="19"/>
      <c r="CW57" s="169" t="str">
        <f>IF(入力シート!E68="判断できない","」","")</f>
        <v/>
      </c>
      <c r="CX57" s="170"/>
      <c r="CY57" s="170"/>
      <c r="CZ57" s="171"/>
      <c r="DA57" s="135" t="s">
        <v>210</v>
      </c>
      <c r="DB57" s="19"/>
      <c r="DC57" s="19"/>
      <c r="DD57" s="19"/>
      <c r="DE57" s="19"/>
      <c r="DF57" s="19"/>
      <c r="DG57" s="19"/>
      <c r="DH57" s="19"/>
      <c r="DI57" s="19"/>
      <c r="DJ57" s="19"/>
      <c r="DK57" s="19"/>
      <c r="DL57" s="19"/>
      <c r="DM57" s="19"/>
      <c r="DN57" s="19"/>
      <c r="DO57" s="19"/>
      <c r="DP57" s="19"/>
      <c r="DQ57" s="19"/>
      <c r="DR57" s="19"/>
      <c r="DS57" s="19"/>
      <c r="DT57" s="19"/>
      <c r="DU57" s="19"/>
      <c r="DV57" s="19"/>
      <c r="DW57" s="19"/>
      <c r="DX57" s="19"/>
      <c r="DY57" s="19"/>
      <c r="DZ57" s="19"/>
      <c r="EA57" s="19"/>
      <c r="EB57" s="19"/>
      <c r="EC57" s="19"/>
      <c r="ED57" s="19"/>
      <c r="EE57" s="19"/>
      <c r="EF57" s="19"/>
      <c r="EG57" s="19"/>
      <c r="EH57" s="19"/>
      <c r="EI57" s="19"/>
      <c r="EJ57" s="19"/>
      <c r="EK57" s="19"/>
      <c r="EL57" s="103"/>
      <c r="EM57" s="19"/>
    </row>
    <row r="58" spans="1:143" ht="8.1" customHeight="1">
      <c r="A58" s="102"/>
      <c r="B58" s="19"/>
      <c r="C58" s="19"/>
      <c r="D58" s="19"/>
      <c r="E58" s="19"/>
      <c r="F58" s="19"/>
      <c r="G58" s="19"/>
      <c r="H58" s="19"/>
      <c r="I58" s="19"/>
      <c r="J58" s="19"/>
      <c r="K58" s="19"/>
      <c r="L58" s="19"/>
      <c r="M58" s="19"/>
      <c r="N58" s="19"/>
      <c r="O58" s="19"/>
      <c r="P58" s="19"/>
      <c r="Q58" s="19"/>
      <c r="R58" s="19"/>
      <c r="S58" s="19"/>
      <c r="T58" s="19"/>
      <c r="U58" s="19"/>
      <c r="V58" s="19"/>
      <c r="W58" s="19"/>
      <c r="X58" s="19"/>
      <c r="Y58" s="19"/>
      <c r="Z58" s="19"/>
      <c r="AA58" s="19"/>
      <c r="AB58" s="19"/>
      <c r="AC58" s="19"/>
      <c r="AD58" s="19"/>
      <c r="AE58" s="19"/>
      <c r="AF58" s="19"/>
      <c r="AG58" s="19"/>
      <c r="AH58" s="19"/>
      <c r="AI58" s="19"/>
      <c r="AJ58" s="19"/>
      <c r="AK58" s="19"/>
      <c r="AL58" s="19"/>
      <c r="AM58" s="19"/>
      <c r="AN58" s="19"/>
      <c r="AO58" s="19"/>
      <c r="AP58" s="19"/>
      <c r="AQ58" s="19"/>
      <c r="AR58" s="19"/>
      <c r="AS58" s="19"/>
      <c r="AT58" s="19"/>
      <c r="AU58" s="19"/>
      <c r="AV58" s="19"/>
      <c r="AW58" s="19"/>
      <c r="AX58" s="19"/>
      <c r="AY58" s="19"/>
      <c r="AZ58" s="19"/>
      <c r="BA58" s="19"/>
      <c r="BB58" s="126"/>
      <c r="BC58" s="19"/>
      <c r="BD58" s="19"/>
      <c r="BE58" s="19"/>
      <c r="BF58" s="19"/>
      <c r="BG58" s="19"/>
      <c r="BH58" s="19"/>
      <c r="BI58" s="19"/>
      <c r="BJ58" s="19"/>
      <c r="BK58" s="19"/>
      <c r="BL58" s="19"/>
      <c r="BM58" s="19"/>
      <c r="BN58" s="19"/>
      <c r="BO58" s="19"/>
      <c r="BP58" s="19"/>
      <c r="BQ58" s="19"/>
      <c r="BR58" s="19"/>
      <c r="BS58" s="19"/>
      <c r="BT58" s="19"/>
      <c r="BU58" s="19"/>
      <c r="BV58" s="19"/>
      <c r="BW58" s="19"/>
      <c r="BX58" s="19"/>
      <c r="BY58" s="19"/>
      <c r="BZ58" s="19"/>
      <c r="CA58" s="19"/>
      <c r="CB58" s="19"/>
      <c r="CC58" s="19"/>
      <c r="CD58" s="19"/>
      <c r="CE58" s="19"/>
      <c r="CF58" s="19"/>
      <c r="CG58" s="19"/>
      <c r="CH58" s="19"/>
      <c r="CI58" s="19"/>
      <c r="CJ58" s="19"/>
      <c r="CK58" s="19"/>
      <c r="CL58" s="19"/>
      <c r="CM58" s="19"/>
      <c r="CN58" s="19"/>
      <c r="CO58" s="19"/>
      <c r="CP58" s="19"/>
      <c r="CQ58" s="19"/>
      <c r="CR58" s="19"/>
      <c r="CS58" s="19"/>
      <c r="CT58" s="19"/>
      <c r="CU58" s="19"/>
      <c r="CV58" s="19"/>
      <c r="CW58" s="19"/>
      <c r="CX58" s="19"/>
      <c r="CY58" s="19"/>
      <c r="CZ58" s="19"/>
      <c r="DA58" s="19"/>
      <c r="DB58" s="19"/>
      <c r="DC58" s="19"/>
      <c r="DD58" s="19"/>
      <c r="DE58" s="19"/>
      <c r="DF58" s="19"/>
      <c r="DG58" s="19"/>
      <c r="DH58" s="19"/>
      <c r="DI58" s="19"/>
      <c r="DJ58" s="19"/>
      <c r="DK58" s="19"/>
      <c r="DL58" s="19"/>
      <c r="DM58" s="19"/>
      <c r="DN58" s="19"/>
      <c r="DO58" s="19"/>
      <c r="DP58" s="19"/>
      <c r="DQ58" s="19"/>
      <c r="DR58" s="19"/>
      <c r="DS58" s="19"/>
      <c r="DT58" s="19"/>
      <c r="DU58" s="19"/>
      <c r="DV58" s="19"/>
      <c r="DW58" s="19"/>
      <c r="DX58" s="19"/>
      <c r="DY58" s="19"/>
      <c r="DZ58" s="19"/>
      <c r="EA58" s="19"/>
      <c r="EB58" s="19"/>
      <c r="EC58" s="19"/>
      <c r="ED58" s="19"/>
      <c r="EE58" s="19"/>
      <c r="EF58" s="19"/>
      <c r="EG58" s="19"/>
      <c r="EH58" s="19"/>
      <c r="EI58" s="19"/>
      <c r="EJ58" s="19"/>
      <c r="EK58" s="19"/>
      <c r="EL58" s="103"/>
      <c r="EM58" s="19"/>
    </row>
    <row r="59" spans="1:143" ht="26.1" customHeight="1">
      <c r="A59" s="102"/>
      <c r="B59" s="19"/>
      <c r="C59" s="19"/>
      <c r="D59" s="19"/>
      <c r="E59" s="19"/>
      <c r="F59" s="19"/>
      <c r="G59" s="19"/>
      <c r="H59" s="19"/>
      <c r="I59" s="181" t="s">
        <v>211</v>
      </c>
      <c r="J59" s="181"/>
      <c r="K59" s="181"/>
      <c r="L59" s="181"/>
      <c r="M59" s="181"/>
      <c r="N59" s="181"/>
      <c r="O59" s="181"/>
      <c r="P59" s="181"/>
      <c r="Q59" s="181"/>
      <c r="R59" s="181"/>
      <c r="S59" s="181"/>
      <c r="T59" s="181"/>
      <c r="U59" s="181"/>
      <c r="V59" s="181"/>
      <c r="W59" s="181"/>
      <c r="X59" s="181"/>
      <c r="Y59" s="181"/>
      <c r="Z59" s="181"/>
      <c r="AA59" s="181"/>
      <c r="AB59" s="181"/>
      <c r="AC59" s="181"/>
      <c r="AD59" s="181"/>
      <c r="AE59" s="181"/>
      <c r="AF59" s="181"/>
      <c r="AG59" s="181"/>
      <c r="AH59" s="181"/>
      <c r="AI59" s="181"/>
      <c r="AJ59" s="181"/>
      <c r="AK59" s="181"/>
      <c r="AL59" s="181"/>
      <c r="AM59" s="181"/>
      <c r="AN59" s="181"/>
      <c r="AO59" s="19"/>
      <c r="AP59" s="19"/>
      <c r="AQ59" s="19"/>
      <c r="AR59" s="19"/>
      <c r="AS59" s="19"/>
      <c r="AT59" s="19"/>
      <c r="AU59" s="19"/>
      <c r="AV59" s="19"/>
      <c r="AW59" s="19"/>
      <c r="AX59" s="169" t="str">
        <f>IF(入力シート!E69="伝えられる","」","")</f>
        <v/>
      </c>
      <c r="AY59" s="170"/>
      <c r="AZ59" s="170"/>
      <c r="BA59" s="171"/>
      <c r="BB59" s="135" t="s">
        <v>212</v>
      </c>
      <c r="BC59" s="19"/>
      <c r="BD59" s="19"/>
      <c r="BE59" s="19"/>
      <c r="BF59" s="19"/>
      <c r="BG59" s="19"/>
      <c r="BH59" s="19"/>
      <c r="BI59" s="19"/>
      <c r="BJ59" s="19"/>
      <c r="BK59" s="169" t="str">
        <f>IF(入力シート!E69="いくらか困難","」","")</f>
        <v/>
      </c>
      <c r="BL59" s="170"/>
      <c r="BM59" s="170"/>
      <c r="BN59" s="171"/>
      <c r="BO59" s="178" t="s">
        <v>208</v>
      </c>
      <c r="BP59" s="179"/>
      <c r="BQ59" s="179"/>
      <c r="BR59" s="179"/>
      <c r="BS59" s="179"/>
      <c r="BT59" s="179"/>
      <c r="BU59" s="179"/>
      <c r="BV59" s="19"/>
      <c r="BW59" s="19"/>
      <c r="BX59" s="19"/>
      <c r="BY59" s="19"/>
      <c r="BZ59" s="19"/>
      <c r="CA59" s="19"/>
      <c r="CB59" s="169" t="str">
        <f>IF(入力シート!E69="具体的要求に限られる","」","")</f>
        <v/>
      </c>
      <c r="CC59" s="170"/>
      <c r="CD59" s="170"/>
      <c r="CE59" s="171"/>
      <c r="CF59" s="178" t="s">
        <v>213</v>
      </c>
      <c r="CG59" s="182"/>
      <c r="CH59" s="182"/>
      <c r="CI59" s="182"/>
      <c r="CJ59" s="182"/>
      <c r="CK59" s="182"/>
      <c r="CL59" s="182"/>
      <c r="CM59" s="182"/>
      <c r="CN59" s="182"/>
      <c r="CO59" s="182"/>
      <c r="CP59" s="182"/>
      <c r="CQ59" s="182"/>
      <c r="CR59" s="182"/>
      <c r="CS59" s="182"/>
      <c r="CT59" s="19"/>
      <c r="CU59" s="19"/>
      <c r="CV59" s="19"/>
      <c r="CW59" s="169" t="str">
        <f>IF(入力シート!E69="伝えられない","」","")</f>
        <v/>
      </c>
      <c r="CX59" s="170"/>
      <c r="CY59" s="170"/>
      <c r="CZ59" s="171"/>
      <c r="DA59" s="135" t="s">
        <v>214</v>
      </c>
      <c r="DB59" s="19"/>
      <c r="DC59" s="19"/>
      <c r="DD59" s="19"/>
      <c r="DE59" s="19"/>
      <c r="DF59" s="19"/>
      <c r="DG59" s="19"/>
      <c r="DH59" s="19"/>
      <c r="DI59" s="19"/>
      <c r="DJ59" s="19"/>
      <c r="DK59" s="19"/>
      <c r="DL59" s="19"/>
      <c r="DM59" s="19"/>
      <c r="DN59" s="19"/>
      <c r="DO59" s="19"/>
      <c r="DP59" s="19"/>
      <c r="DQ59" s="19"/>
      <c r="DR59" s="19"/>
      <c r="DS59" s="19"/>
      <c r="DT59" s="19"/>
      <c r="DU59" s="19"/>
      <c r="DV59" s="19"/>
      <c r="DW59" s="19"/>
      <c r="DX59" s="19"/>
      <c r="DY59" s="19"/>
      <c r="DZ59" s="19"/>
      <c r="EA59" s="19"/>
      <c r="EB59" s="19"/>
      <c r="EC59" s="19"/>
      <c r="ED59" s="19"/>
      <c r="EE59" s="19"/>
      <c r="EF59" s="19"/>
      <c r="EG59" s="19"/>
      <c r="EH59" s="19"/>
      <c r="EI59" s="19"/>
      <c r="EJ59" s="19"/>
      <c r="EK59" s="19"/>
      <c r="EL59" s="103"/>
      <c r="EM59" s="19"/>
    </row>
    <row r="60" spans="1:143" ht="8.1" customHeight="1">
      <c r="A60" s="102"/>
      <c r="B60" s="19"/>
      <c r="C60" s="19"/>
      <c r="D60" s="19"/>
      <c r="E60" s="19"/>
      <c r="F60" s="19"/>
      <c r="G60" s="19"/>
      <c r="H60" s="19"/>
      <c r="I60" s="19"/>
      <c r="J60" s="19"/>
      <c r="K60" s="19"/>
      <c r="L60" s="19"/>
      <c r="M60" s="19"/>
      <c r="N60" s="19"/>
      <c r="O60" s="19"/>
      <c r="P60" s="19"/>
      <c r="Q60" s="19"/>
      <c r="R60" s="19"/>
      <c r="S60" s="19"/>
      <c r="T60" s="19"/>
      <c r="U60" s="19"/>
      <c r="V60" s="19"/>
      <c r="W60" s="19"/>
      <c r="X60" s="19"/>
      <c r="Y60" s="19"/>
      <c r="Z60" s="19"/>
      <c r="AA60" s="19"/>
      <c r="AB60" s="19"/>
      <c r="AC60" s="19"/>
      <c r="AD60" s="19"/>
      <c r="AE60" s="19"/>
      <c r="AF60" s="19"/>
      <c r="AG60" s="19"/>
      <c r="AH60" s="19"/>
      <c r="AI60" s="19"/>
      <c r="AJ60" s="19"/>
      <c r="AK60" s="19"/>
      <c r="AL60" s="19"/>
      <c r="AM60" s="19"/>
      <c r="AN60" s="19"/>
      <c r="AO60" s="19"/>
      <c r="AP60" s="19"/>
      <c r="AQ60" s="19"/>
      <c r="AR60" s="19"/>
      <c r="AS60" s="19"/>
      <c r="AT60" s="19"/>
      <c r="AU60" s="19"/>
      <c r="AV60" s="19"/>
      <c r="AW60" s="19"/>
      <c r="AX60" s="19"/>
      <c r="AY60" s="19"/>
      <c r="AZ60" s="19"/>
      <c r="BA60" s="19"/>
      <c r="BB60" s="19"/>
      <c r="BC60" s="19"/>
      <c r="BD60" s="19"/>
      <c r="BE60" s="19"/>
      <c r="BF60" s="19"/>
      <c r="BG60" s="19"/>
      <c r="BH60" s="19"/>
      <c r="BI60" s="19"/>
      <c r="BJ60" s="19"/>
      <c r="BK60" s="19"/>
      <c r="BL60" s="19"/>
      <c r="BM60" s="19"/>
      <c r="BN60" s="19"/>
      <c r="BO60" s="19"/>
      <c r="BP60" s="19"/>
      <c r="BQ60" s="19"/>
      <c r="BR60" s="19"/>
      <c r="BS60" s="19"/>
      <c r="BT60" s="19"/>
      <c r="BU60" s="19"/>
      <c r="BV60" s="19"/>
      <c r="BW60" s="19"/>
      <c r="BX60" s="19"/>
      <c r="BY60" s="19"/>
      <c r="BZ60" s="19"/>
      <c r="CA60" s="19"/>
      <c r="CB60" s="19"/>
      <c r="CC60" s="19"/>
      <c r="CD60" s="19"/>
      <c r="CE60" s="19"/>
      <c r="CF60" s="19"/>
      <c r="CG60" s="19"/>
      <c r="CH60" s="19"/>
      <c r="CI60" s="19"/>
      <c r="CJ60" s="19"/>
      <c r="CK60" s="19"/>
      <c r="CL60" s="19"/>
      <c r="CM60" s="19"/>
      <c r="CN60" s="19"/>
      <c r="CO60" s="19"/>
      <c r="CP60" s="19"/>
      <c r="CQ60" s="19"/>
      <c r="CR60" s="19"/>
      <c r="CS60" s="19"/>
      <c r="CT60" s="19"/>
      <c r="CU60" s="19"/>
      <c r="CV60" s="19"/>
      <c r="CW60" s="19"/>
      <c r="CX60" s="19"/>
      <c r="CY60" s="19"/>
      <c r="CZ60" s="19"/>
      <c r="DA60" s="19"/>
      <c r="DB60" s="19"/>
      <c r="DC60" s="19"/>
      <c r="DD60" s="19"/>
      <c r="DE60" s="19"/>
      <c r="DF60" s="19"/>
      <c r="DG60" s="19"/>
      <c r="DH60" s="19"/>
      <c r="DI60" s="19"/>
      <c r="DJ60" s="19"/>
      <c r="DK60" s="19"/>
      <c r="DL60" s="19"/>
      <c r="DM60" s="19"/>
      <c r="DN60" s="19"/>
      <c r="DO60" s="19"/>
      <c r="DP60" s="19"/>
      <c r="DQ60" s="19"/>
      <c r="DR60" s="19"/>
      <c r="DS60" s="19"/>
      <c r="DT60" s="19"/>
      <c r="DU60" s="19"/>
      <c r="DV60" s="19"/>
      <c r="DW60" s="19"/>
      <c r="DX60" s="19"/>
      <c r="DY60" s="19"/>
      <c r="DZ60" s="19"/>
      <c r="EA60" s="19"/>
      <c r="EB60" s="19"/>
      <c r="EC60" s="19"/>
      <c r="ED60" s="19"/>
      <c r="EE60" s="19"/>
      <c r="EF60" s="19"/>
      <c r="EG60" s="19"/>
      <c r="EH60" s="19"/>
      <c r="EI60" s="19"/>
      <c r="EJ60" s="19"/>
      <c r="EK60" s="19"/>
      <c r="EL60" s="103"/>
      <c r="EM60" s="19"/>
    </row>
    <row r="61" spans="1:143" ht="13.5" customHeight="1">
      <c r="A61" s="128" t="s">
        <v>215</v>
      </c>
      <c r="B61" s="87"/>
      <c r="C61" s="87"/>
      <c r="D61" s="87"/>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2"/>
      <c r="BK61" s="62"/>
      <c r="BL61" s="62"/>
      <c r="BM61" s="62"/>
      <c r="BN61" s="62"/>
      <c r="BO61" s="62"/>
      <c r="BP61" s="62"/>
      <c r="BQ61" s="62"/>
      <c r="BR61" s="62"/>
      <c r="BS61" s="62"/>
      <c r="BT61" s="62"/>
      <c r="BU61" s="62"/>
      <c r="BV61" s="62"/>
      <c r="BW61" s="62"/>
      <c r="BX61" s="62"/>
      <c r="BY61" s="62"/>
      <c r="BZ61" s="62"/>
      <c r="CA61" s="62"/>
      <c r="CB61" s="62"/>
      <c r="CC61" s="62"/>
      <c r="CD61" s="62"/>
      <c r="CE61" s="62"/>
      <c r="CF61" s="62"/>
      <c r="CG61" s="62"/>
      <c r="CH61" s="62"/>
      <c r="CI61" s="62"/>
      <c r="CJ61" s="62"/>
      <c r="CK61" s="62"/>
      <c r="CL61" s="62"/>
      <c r="CM61" s="62"/>
      <c r="CN61" s="62"/>
      <c r="CO61" s="62"/>
      <c r="CP61" s="62"/>
      <c r="CQ61" s="62"/>
      <c r="CR61" s="62"/>
      <c r="CS61" s="62"/>
      <c r="CT61" s="62"/>
      <c r="CU61" s="62"/>
      <c r="CV61" s="62"/>
      <c r="CW61" s="62"/>
      <c r="CX61" s="62"/>
      <c r="CY61" s="62"/>
      <c r="CZ61" s="62"/>
      <c r="DA61" s="62"/>
      <c r="DB61" s="62"/>
      <c r="DC61" s="62"/>
      <c r="DD61" s="62"/>
      <c r="DE61" s="62"/>
      <c r="DF61" s="62"/>
      <c r="DG61" s="62"/>
      <c r="DH61" s="62"/>
      <c r="DI61" s="62"/>
      <c r="DJ61" s="62"/>
      <c r="DK61" s="62"/>
      <c r="DL61" s="62"/>
      <c r="DM61" s="62"/>
      <c r="DN61" s="62"/>
      <c r="DO61" s="62"/>
      <c r="DP61" s="62"/>
      <c r="DQ61" s="62"/>
      <c r="DR61" s="62"/>
      <c r="DS61" s="62"/>
      <c r="DT61" s="62"/>
      <c r="DU61" s="62"/>
      <c r="DV61" s="62"/>
      <c r="DW61" s="62"/>
      <c r="DX61" s="62"/>
      <c r="DY61" s="62"/>
      <c r="DZ61" s="62"/>
      <c r="EA61" s="62"/>
      <c r="EB61" s="62"/>
      <c r="EC61" s="62"/>
      <c r="ED61" s="62"/>
      <c r="EE61" s="62"/>
      <c r="EF61" s="62"/>
      <c r="EG61" s="62"/>
      <c r="EH61" s="62"/>
      <c r="EI61" s="62"/>
      <c r="EJ61" s="62"/>
      <c r="EK61" s="62"/>
      <c r="EL61" s="63"/>
      <c r="EM61" s="19"/>
    </row>
    <row r="62" spans="1:143" ht="8.1" customHeight="1">
      <c r="A62" s="102"/>
      <c r="B62" s="19"/>
      <c r="C62" s="19"/>
      <c r="D62" s="19"/>
      <c r="E62" s="19"/>
      <c r="F62" s="19"/>
      <c r="G62" s="19"/>
      <c r="H62" s="19"/>
      <c r="I62" s="19"/>
      <c r="J62" s="19"/>
      <c r="K62" s="19"/>
      <c r="L62" s="19"/>
      <c r="M62" s="19"/>
      <c r="N62" s="19"/>
      <c r="O62" s="19"/>
      <c r="P62" s="19"/>
      <c r="Q62" s="19"/>
      <c r="R62" s="19"/>
      <c r="S62" s="19"/>
      <c r="T62" s="19"/>
      <c r="U62" s="19"/>
      <c r="V62" s="19"/>
      <c r="W62" s="19"/>
      <c r="X62" s="19"/>
      <c r="Y62" s="19"/>
      <c r="Z62" s="19"/>
      <c r="AA62" s="19"/>
      <c r="AB62" s="19"/>
      <c r="AC62" s="19"/>
      <c r="AD62" s="19"/>
      <c r="AE62" s="19"/>
      <c r="AF62" s="19"/>
      <c r="AG62" s="19"/>
      <c r="AH62" s="19"/>
      <c r="AI62" s="19"/>
      <c r="AJ62" s="19"/>
      <c r="AK62" s="19"/>
      <c r="AL62" s="19"/>
      <c r="AM62" s="19"/>
      <c r="AN62" s="19"/>
      <c r="AO62" s="19"/>
      <c r="AP62" s="19"/>
      <c r="AQ62" s="19"/>
      <c r="AR62" s="19"/>
      <c r="AS62" s="19"/>
      <c r="AT62" s="19"/>
      <c r="AU62" s="19"/>
      <c r="AV62" s="19"/>
      <c r="AW62" s="19"/>
      <c r="AX62" s="19"/>
      <c r="AY62" s="19"/>
      <c r="AZ62" s="19"/>
      <c r="BA62" s="19"/>
      <c r="BB62" s="19"/>
      <c r="BC62" s="19"/>
      <c r="BD62" s="19"/>
      <c r="BE62" s="19"/>
      <c r="BF62" s="19"/>
      <c r="BG62" s="19"/>
      <c r="BH62" s="19"/>
      <c r="BI62" s="19"/>
      <c r="BJ62" s="19"/>
      <c r="BK62" s="19"/>
      <c r="BL62" s="19"/>
      <c r="BM62" s="19"/>
      <c r="BN62" s="19"/>
      <c r="BO62" s="19"/>
      <c r="BP62" s="19"/>
      <c r="BQ62" s="19"/>
      <c r="BR62" s="19"/>
      <c r="BS62" s="19"/>
      <c r="BT62" s="19"/>
      <c r="BU62" s="19"/>
      <c r="BV62" s="19"/>
      <c r="BW62" s="19"/>
      <c r="BX62" s="19"/>
      <c r="BY62" s="19"/>
      <c r="BZ62" s="19"/>
      <c r="CA62" s="19"/>
      <c r="CB62" s="19"/>
      <c r="CC62" s="19"/>
      <c r="CD62" s="19"/>
      <c r="CE62" s="19"/>
      <c r="CF62" s="19"/>
      <c r="CG62" s="19"/>
      <c r="CH62" s="19"/>
      <c r="CI62" s="19"/>
      <c r="CJ62" s="19"/>
      <c r="CK62" s="19"/>
      <c r="CL62" s="19"/>
      <c r="CM62" s="19"/>
      <c r="CN62" s="19"/>
      <c r="CO62" s="19"/>
      <c r="CP62" s="19"/>
      <c r="CQ62" s="19"/>
      <c r="CR62" s="19"/>
      <c r="CS62" s="19"/>
      <c r="CT62" s="19"/>
      <c r="CU62" s="19"/>
      <c r="CV62" s="19"/>
      <c r="CW62" s="19"/>
      <c r="CX62" s="19"/>
      <c r="CY62" s="19"/>
      <c r="CZ62" s="19"/>
      <c r="DA62" s="19"/>
      <c r="DB62" s="19"/>
      <c r="DC62" s="19"/>
      <c r="DD62" s="19"/>
      <c r="DE62" s="19"/>
      <c r="DF62" s="19"/>
      <c r="DG62" s="19"/>
      <c r="DH62" s="19"/>
      <c r="DI62" s="19"/>
      <c r="DJ62" s="19"/>
      <c r="DK62" s="19"/>
      <c r="DL62" s="19"/>
      <c r="DM62" s="19"/>
      <c r="DN62" s="19"/>
      <c r="DO62" s="19"/>
      <c r="DP62" s="19"/>
      <c r="DQ62" s="19"/>
      <c r="DR62" s="19"/>
      <c r="DS62" s="19"/>
      <c r="DT62" s="19"/>
      <c r="DU62" s="19"/>
      <c r="DV62" s="19"/>
      <c r="DW62" s="19"/>
      <c r="DX62" s="19"/>
      <c r="DY62" s="19"/>
      <c r="DZ62" s="19"/>
      <c r="EA62" s="19"/>
      <c r="EB62" s="19"/>
      <c r="EC62" s="19"/>
      <c r="ED62" s="19"/>
      <c r="EE62" s="19"/>
      <c r="EF62" s="19"/>
      <c r="EG62" s="19"/>
      <c r="EH62" s="19"/>
      <c r="EI62" s="19"/>
      <c r="EJ62" s="19"/>
      <c r="EK62" s="19"/>
      <c r="EL62" s="103"/>
      <c r="EM62" s="19"/>
    </row>
    <row r="63" spans="1:143" ht="26.1" customHeight="1">
      <c r="A63" s="102"/>
      <c r="B63" s="19"/>
      <c r="C63" s="19"/>
      <c r="D63" s="169" t="str">
        <f>IF(入力シート!E70="無","」","")</f>
        <v/>
      </c>
      <c r="E63" s="170"/>
      <c r="F63" s="170"/>
      <c r="G63" s="171"/>
      <c r="H63" s="118" t="s">
        <v>109</v>
      </c>
      <c r="I63" s="19"/>
      <c r="J63" s="19"/>
      <c r="K63" s="19"/>
      <c r="L63" s="19"/>
      <c r="M63" s="19"/>
      <c r="N63" s="19"/>
      <c r="O63" s="169" t="str">
        <f>IF(入力シート!E70="有","」","")</f>
        <v/>
      </c>
      <c r="P63" s="170"/>
      <c r="Q63" s="170"/>
      <c r="R63" s="171"/>
      <c r="S63" s="118" t="s">
        <v>216</v>
      </c>
      <c r="T63" s="19"/>
      <c r="U63" s="19"/>
      <c r="V63" s="19"/>
      <c r="W63" s="19"/>
      <c r="X63" s="169" t="str">
        <f>IF(入力シート!G71=TRUE,"」","")</f>
        <v/>
      </c>
      <c r="Y63" s="170"/>
      <c r="Z63" s="170"/>
      <c r="AA63" s="171"/>
      <c r="AB63" s="118" t="s">
        <v>217</v>
      </c>
      <c r="AC63" s="19"/>
      <c r="AD63" s="19"/>
      <c r="AE63" s="19"/>
      <c r="AF63" s="19"/>
      <c r="AG63" s="19"/>
      <c r="AH63" s="19"/>
      <c r="AI63" s="19"/>
      <c r="AJ63" s="19"/>
      <c r="AK63" s="19"/>
      <c r="AL63" s="19"/>
      <c r="AM63" s="19"/>
      <c r="AN63" s="19"/>
      <c r="AO63" s="169" t="str">
        <f>IF(入力シート!G72=TRUE,"」","")</f>
        <v/>
      </c>
      <c r="AP63" s="170"/>
      <c r="AQ63" s="170"/>
      <c r="AR63" s="171"/>
      <c r="AS63" s="118" t="s">
        <v>218</v>
      </c>
      <c r="AT63" s="21"/>
      <c r="AU63" s="21"/>
      <c r="AV63" s="19"/>
      <c r="AW63" s="19"/>
      <c r="AX63" s="19"/>
      <c r="AY63" s="19"/>
      <c r="AZ63" s="19"/>
      <c r="BA63" s="19"/>
      <c r="BB63" s="19"/>
      <c r="BC63" s="19"/>
      <c r="BD63" s="19"/>
      <c r="BE63" s="19"/>
      <c r="BF63" s="169" t="str">
        <f>IF(入力シート!G73=TRUE,"」","")</f>
        <v/>
      </c>
      <c r="BG63" s="170"/>
      <c r="BH63" s="170"/>
      <c r="BI63" s="171"/>
      <c r="BJ63" s="183" t="s">
        <v>219</v>
      </c>
      <c r="BK63" s="181"/>
      <c r="BL63" s="181"/>
      <c r="BM63" s="181"/>
      <c r="BN63" s="181"/>
      <c r="BO63" s="181"/>
      <c r="BP63" s="181"/>
      <c r="BQ63" s="181"/>
      <c r="BR63" s="181"/>
      <c r="BS63" s="181"/>
      <c r="BT63" s="181"/>
      <c r="BU63" s="19"/>
      <c r="BV63" s="19"/>
      <c r="BW63" s="169" t="str">
        <f>IF(入力シート!G74=TRUE,"」","")</f>
        <v/>
      </c>
      <c r="BX63" s="170"/>
      <c r="BY63" s="170"/>
      <c r="BZ63" s="171"/>
      <c r="CA63" s="118" t="s">
        <v>220</v>
      </c>
      <c r="CB63" s="19"/>
      <c r="CC63" s="19"/>
      <c r="CD63" s="19"/>
      <c r="CE63" s="19"/>
      <c r="CF63" s="19"/>
      <c r="CG63" s="19"/>
      <c r="CH63" s="19"/>
      <c r="CI63" s="19"/>
      <c r="CJ63" s="19"/>
      <c r="CK63" s="19"/>
      <c r="CL63" s="19"/>
      <c r="CM63" s="19"/>
      <c r="CN63" s="169" t="str">
        <f>IF(入力シート!G75=TRUE,"」","")</f>
        <v/>
      </c>
      <c r="CO63" s="170"/>
      <c r="CP63" s="170"/>
      <c r="CQ63" s="171"/>
      <c r="CR63" s="118" t="s">
        <v>221</v>
      </c>
      <c r="CS63" s="19"/>
      <c r="CT63" s="19"/>
      <c r="CU63" s="19"/>
      <c r="CV63" s="19"/>
      <c r="CW63" s="19"/>
      <c r="CX63" s="19"/>
      <c r="CY63" s="19"/>
      <c r="CZ63" s="19"/>
      <c r="DA63" s="19"/>
      <c r="DB63" s="19"/>
      <c r="DC63" s="19"/>
      <c r="DD63" s="19"/>
      <c r="DE63" s="169" t="str">
        <f>IF(入力シート!G76=TRUE,"」","")</f>
        <v/>
      </c>
      <c r="DF63" s="170"/>
      <c r="DG63" s="170"/>
      <c r="DH63" s="171"/>
      <c r="DI63" s="175" t="s">
        <v>222</v>
      </c>
      <c r="DJ63" s="176"/>
      <c r="DK63" s="176"/>
      <c r="DL63" s="176"/>
      <c r="DM63" s="176"/>
      <c r="DN63" s="176"/>
      <c r="DO63" s="176"/>
      <c r="DP63" s="176"/>
      <c r="DQ63" s="176"/>
      <c r="DR63" s="176"/>
      <c r="DS63" s="176"/>
      <c r="DT63" s="176"/>
      <c r="DU63" s="177"/>
      <c r="DV63" s="169" t="str">
        <f>IF(入力シート!G77=TRUE,"」","")</f>
        <v/>
      </c>
      <c r="DW63" s="170"/>
      <c r="DX63" s="170"/>
      <c r="DY63" s="171"/>
      <c r="DZ63" s="118" t="s">
        <v>69</v>
      </c>
      <c r="EA63" s="19"/>
      <c r="EB63" s="19"/>
      <c r="EC63" s="19"/>
      <c r="ED63" s="19"/>
      <c r="EE63" s="19"/>
      <c r="EF63" s="19"/>
      <c r="EG63" s="19"/>
      <c r="EH63" s="19"/>
      <c r="EI63" s="19"/>
      <c r="EJ63" s="19"/>
      <c r="EK63" s="19"/>
      <c r="EL63" s="103"/>
      <c r="EM63" s="19"/>
    </row>
    <row r="64" spans="1:143" ht="8.1" customHeight="1">
      <c r="A64" s="102"/>
      <c r="B64" s="19"/>
      <c r="C64" s="19"/>
      <c r="D64" s="19"/>
      <c r="E64" s="19"/>
      <c r="F64" s="19"/>
      <c r="G64" s="19"/>
      <c r="H64" s="19"/>
      <c r="I64" s="19"/>
      <c r="J64" s="19"/>
      <c r="K64" s="19"/>
      <c r="L64" s="19"/>
      <c r="M64" s="19"/>
      <c r="N64" s="19"/>
      <c r="O64" s="19"/>
      <c r="P64" s="19"/>
      <c r="Q64" s="19"/>
      <c r="R64" s="19"/>
      <c r="S64" s="19"/>
      <c r="T64" s="19"/>
      <c r="U64" s="19"/>
      <c r="V64" s="19"/>
      <c r="W64" s="19"/>
      <c r="X64" s="19"/>
      <c r="Y64" s="19"/>
      <c r="Z64" s="19"/>
      <c r="AA64" s="19"/>
      <c r="AB64" s="126"/>
      <c r="AC64" s="19"/>
      <c r="AD64" s="19"/>
      <c r="AE64" s="19"/>
      <c r="AF64" s="19"/>
      <c r="AG64" s="19"/>
      <c r="AH64" s="19"/>
      <c r="AI64" s="19"/>
      <c r="AJ64" s="19"/>
      <c r="AK64" s="19"/>
      <c r="AL64" s="19"/>
      <c r="AM64" s="19"/>
      <c r="AN64" s="19"/>
      <c r="AO64" s="19"/>
      <c r="AP64" s="19"/>
      <c r="AQ64" s="19"/>
      <c r="AR64" s="19"/>
      <c r="AS64" s="126"/>
      <c r="AT64" s="19"/>
      <c r="AU64" s="19"/>
      <c r="AV64" s="19"/>
      <c r="AW64" s="19"/>
      <c r="AX64" s="19"/>
      <c r="AY64" s="19"/>
      <c r="AZ64" s="19"/>
      <c r="BA64" s="19"/>
      <c r="BB64" s="19"/>
      <c r="BC64" s="19"/>
      <c r="BD64" s="19"/>
      <c r="BE64" s="19"/>
      <c r="BF64" s="19"/>
      <c r="BG64" s="19"/>
      <c r="BH64" s="19"/>
      <c r="BI64" s="19"/>
      <c r="BJ64" s="126"/>
      <c r="BK64" s="126"/>
      <c r="BL64" s="126"/>
      <c r="BM64" s="126"/>
      <c r="BN64" s="126"/>
      <c r="BO64" s="126"/>
      <c r="BP64" s="126"/>
      <c r="BQ64" s="126"/>
      <c r="BR64" s="126"/>
      <c r="BS64" s="126"/>
      <c r="BT64" s="126"/>
      <c r="BU64" s="19"/>
      <c r="BV64" s="19"/>
      <c r="BW64" s="19"/>
      <c r="BX64" s="19"/>
      <c r="BY64" s="19"/>
      <c r="BZ64" s="19"/>
      <c r="CA64" s="19"/>
      <c r="CB64" s="19"/>
      <c r="CC64" s="19"/>
      <c r="CD64" s="19"/>
      <c r="CE64" s="19"/>
      <c r="CF64" s="19"/>
      <c r="CG64" s="19"/>
      <c r="CH64" s="19"/>
      <c r="CI64" s="19"/>
      <c r="CJ64" s="19"/>
      <c r="CK64" s="19"/>
      <c r="CL64" s="19"/>
      <c r="CM64" s="19"/>
      <c r="CN64" s="19"/>
      <c r="CO64" s="19"/>
      <c r="CP64" s="19"/>
      <c r="CQ64" s="19"/>
      <c r="CR64" s="19"/>
      <c r="CS64" s="19"/>
      <c r="CT64" s="19"/>
      <c r="CU64" s="19"/>
      <c r="CV64" s="19"/>
      <c r="CW64" s="19"/>
      <c r="CX64" s="19"/>
      <c r="CY64" s="19"/>
      <c r="CZ64" s="19"/>
      <c r="DA64" s="19"/>
      <c r="DB64" s="19"/>
      <c r="DC64" s="19"/>
      <c r="DD64" s="19"/>
      <c r="DE64" s="19"/>
      <c r="DF64" s="19"/>
      <c r="DG64" s="19"/>
      <c r="DH64" s="19"/>
      <c r="DI64" s="19"/>
      <c r="DJ64" s="19"/>
      <c r="DK64" s="19"/>
      <c r="DL64" s="19"/>
      <c r="DM64" s="19"/>
      <c r="DN64" s="19"/>
      <c r="DO64" s="19"/>
      <c r="DP64" s="19"/>
      <c r="DQ64" s="19"/>
      <c r="DR64" s="19"/>
      <c r="DS64" s="19"/>
      <c r="DT64" s="19"/>
      <c r="DU64" s="19"/>
      <c r="DV64" s="19"/>
      <c r="DW64" s="19"/>
      <c r="DX64" s="19"/>
      <c r="DY64" s="19"/>
      <c r="DZ64" s="19"/>
      <c r="EA64" s="19"/>
      <c r="EB64" s="19"/>
      <c r="EC64" s="19"/>
      <c r="ED64" s="19"/>
      <c r="EE64" s="19"/>
      <c r="EF64" s="19"/>
      <c r="EG64" s="19"/>
      <c r="EH64" s="19"/>
      <c r="EI64" s="19"/>
      <c r="EJ64" s="19"/>
      <c r="EK64" s="19"/>
      <c r="EL64" s="103"/>
      <c r="EM64" s="19"/>
    </row>
    <row r="65" spans="1:143" ht="26.1" customHeight="1">
      <c r="A65" s="102"/>
      <c r="B65" s="19"/>
      <c r="C65" s="19"/>
      <c r="D65" s="19"/>
      <c r="E65" s="19"/>
      <c r="F65" s="19"/>
      <c r="G65" s="19"/>
      <c r="H65" s="21"/>
      <c r="I65" s="19"/>
      <c r="J65" s="19"/>
      <c r="K65" s="19"/>
      <c r="L65" s="19"/>
      <c r="M65" s="19"/>
      <c r="N65" s="19"/>
      <c r="O65" s="19"/>
      <c r="P65" s="19"/>
      <c r="Q65" s="19"/>
      <c r="R65" s="19"/>
      <c r="S65" s="19"/>
      <c r="T65" s="19"/>
      <c r="U65" s="19"/>
      <c r="V65" s="19"/>
      <c r="W65" s="19"/>
      <c r="X65" s="169" t="str">
        <f>IF(入力シート!G78=TRUE,"」","")</f>
        <v/>
      </c>
      <c r="Y65" s="170"/>
      <c r="Z65" s="170"/>
      <c r="AA65" s="171"/>
      <c r="AB65" s="118" t="s">
        <v>223</v>
      </c>
      <c r="AC65" s="19"/>
      <c r="AD65" s="19"/>
      <c r="AE65" s="19"/>
      <c r="AF65" s="19"/>
      <c r="AG65" s="19"/>
      <c r="AH65" s="19"/>
      <c r="AI65" s="19"/>
      <c r="AJ65" s="19"/>
      <c r="AK65" s="19"/>
      <c r="AL65" s="19"/>
      <c r="AM65" s="19"/>
      <c r="AN65" s="19"/>
      <c r="AO65" s="169" t="str">
        <f>IF(入力シート!G79=TRUE,"」","")</f>
        <v/>
      </c>
      <c r="AP65" s="170"/>
      <c r="AQ65" s="170"/>
      <c r="AR65" s="171"/>
      <c r="AS65" s="118" t="s">
        <v>224</v>
      </c>
      <c r="AT65" s="21"/>
      <c r="AU65" s="21"/>
      <c r="AV65" s="19"/>
      <c r="AW65" s="19"/>
      <c r="AX65" s="19"/>
      <c r="AY65" s="19"/>
      <c r="AZ65" s="19"/>
      <c r="BA65" s="19"/>
      <c r="BB65" s="19"/>
      <c r="BC65" s="19"/>
      <c r="BD65" s="19"/>
      <c r="BE65" s="19"/>
      <c r="BF65" s="169" t="str">
        <f>IF(入力シート!G80=TRUE,"」","")</f>
        <v/>
      </c>
      <c r="BG65" s="170"/>
      <c r="BH65" s="170"/>
      <c r="BI65" s="171"/>
      <c r="BJ65" s="118" t="s">
        <v>225</v>
      </c>
      <c r="BK65" s="126"/>
      <c r="BL65" s="126"/>
      <c r="BM65" s="126"/>
      <c r="BN65" s="126"/>
      <c r="BO65" s="126"/>
      <c r="BP65" s="126"/>
      <c r="BQ65" s="126"/>
      <c r="BR65" s="126"/>
      <c r="BS65" s="126"/>
      <c r="BT65" s="126"/>
      <c r="BU65" s="19"/>
      <c r="BV65" s="19"/>
      <c r="BW65" s="169" t="str">
        <f>IF(入力シート!G81=TRUE,"」","")</f>
        <v/>
      </c>
      <c r="BX65" s="170"/>
      <c r="BY65" s="170"/>
      <c r="BZ65" s="171"/>
      <c r="CA65" s="178" t="s">
        <v>226</v>
      </c>
      <c r="CB65" s="179"/>
      <c r="CC65" s="179"/>
      <c r="CD65" s="179"/>
      <c r="CE65" s="179"/>
      <c r="CF65" s="179"/>
      <c r="CG65" s="179"/>
      <c r="CH65" s="179"/>
      <c r="CI65" s="179"/>
      <c r="CJ65" s="179"/>
      <c r="CK65" s="19"/>
      <c r="CL65" s="19"/>
      <c r="CM65" s="19"/>
      <c r="CN65" s="169" t="str">
        <f>IF(入力シート!G82=TRUE,"」","")</f>
        <v/>
      </c>
      <c r="CO65" s="170"/>
      <c r="CP65" s="170"/>
      <c r="CQ65" s="171"/>
      <c r="CR65" s="118" t="s">
        <v>75</v>
      </c>
      <c r="CS65" s="19"/>
      <c r="CT65" s="19"/>
      <c r="CU65" s="19"/>
      <c r="CV65" s="19"/>
      <c r="CW65" s="19"/>
      <c r="CX65" s="19"/>
      <c r="CY65" s="21"/>
      <c r="CZ65" s="180" t="str">
        <f>IF(入力シート!E83="","",入力シート!E83)</f>
        <v/>
      </c>
      <c r="DA65" s="180"/>
      <c r="DB65" s="180"/>
      <c r="DC65" s="180"/>
      <c r="DD65" s="180"/>
      <c r="DE65" s="180"/>
      <c r="DF65" s="180"/>
      <c r="DG65" s="180"/>
      <c r="DH65" s="180"/>
      <c r="DI65" s="180"/>
      <c r="DJ65" s="180"/>
      <c r="DK65" s="180"/>
      <c r="DL65" s="180"/>
      <c r="DM65" s="180"/>
      <c r="DN65" s="180"/>
      <c r="DO65" s="180"/>
      <c r="DP65" s="180"/>
      <c r="DQ65" s="180"/>
      <c r="DR65" s="180"/>
      <c r="DS65" s="180"/>
      <c r="DT65" s="180"/>
      <c r="DU65" s="180"/>
      <c r="DV65" s="180"/>
      <c r="DW65" s="118" t="s">
        <v>227</v>
      </c>
      <c r="DX65" s="19"/>
      <c r="DY65" s="19"/>
      <c r="DZ65" s="19"/>
      <c r="EA65" s="19"/>
      <c r="EB65" s="19"/>
      <c r="EC65" s="19"/>
      <c r="ED65" s="19"/>
      <c r="EE65" s="19"/>
      <c r="EF65" s="19"/>
      <c r="EG65" s="19"/>
      <c r="EH65" s="19"/>
      <c r="EI65" s="19"/>
      <c r="EJ65" s="19"/>
      <c r="EK65" s="19"/>
      <c r="EL65" s="103"/>
      <c r="EM65" s="19"/>
    </row>
    <row r="66" spans="1:143" ht="8.1" customHeight="1">
      <c r="A66" s="102"/>
      <c r="B66" s="19"/>
      <c r="C66" s="19"/>
      <c r="D66" s="19"/>
      <c r="E66" s="19"/>
      <c r="F66" s="19"/>
      <c r="G66" s="19"/>
      <c r="H66" s="19"/>
      <c r="I66" s="19"/>
      <c r="J66" s="19"/>
      <c r="K66" s="19"/>
      <c r="L66" s="19"/>
      <c r="M66" s="19"/>
      <c r="N66" s="19"/>
      <c r="O66" s="19"/>
      <c r="P66" s="19"/>
      <c r="Q66" s="19"/>
      <c r="R66" s="19"/>
      <c r="S66" s="19"/>
      <c r="T66" s="19"/>
      <c r="U66" s="19"/>
      <c r="V66" s="19"/>
      <c r="W66" s="19"/>
      <c r="X66" s="19"/>
      <c r="Y66" s="19"/>
      <c r="Z66" s="19"/>
      <c r="AA66" s="19"/>
      <c r="AB66" s="19"/>
      <c r="AC66" s="19"/>
      <c r="AD66" s="19"/>
      <c r="AE66" s="19"/>
      <c r="AF66" s="19"/>
      <c r="AG66" s="19"/>
      <c r="AH66" s="19"/>
      <c r="AI66" s="19"/>
      <c r="AJ66" s="19"/>
      <c r="AK66" s="19"/>
      <c r="AL66" s="19"/>
      <c r="AM66" s="19"/>
      <c r="AN66" s="19"/>
      <c r="AO66" s="19"/>
      <c r="AP66" s="19"/>
      <c r="AQ66" s="19"/>
      <c r="AR66" s="19"/>
      <c r="AS66" s="19"/>
      <c r="AT66" s="19"/>
      <c r="AU66" s="19"/>
      <c r="AV66" s="19"/>
      <c r="AW66" s="19"/>
      <c r="AX66" s="19"/>
      <c r="AY66" s="19"/>
      <c r="AZ66" s="19"/>
      <c r="BA66" s="19"/>
      <c r="BB66" s="19"/>
      <c r="BC66" s="19"/>
      <c r="BD66" s="19"/>
      <c r="BE66" s="19"/>
      <c r="BF66" s="19"/>
      <c r="BG66" s="19"/>
      <c r="BH66" s="19"/>
      <c r="BI66" s="19"/>
      <c r="BJ66" s="19"/>
      <c r="BK66" s="19"/>
      <c r="BL66" s="19"/>
      <c r="BM66" s="19"/>
      <c r="BN66" s="19"/>
      <c r="BO66" s="19"/>
      <c r="BP66" s="19"/>
      <c r="BQ66" s="19"/>
      <c r="BR66" s="19"/>
      <c r="BS66" s="19"/>
      <c r="BT66" s="19"/>
      <c r="BU66" s="19"/>
      <c r="BV66" s="19"/>
      <c r="BW66" s="19"/>
      <c r="BX66" s="19"/>
      <c r="BY66" s="19"/>
      <c r="BZ66" s="19"/>
      <c r="CA66" s="19"/>
      <c r="CB66" s="19"/>
      <c r="CC66" s="19"/>
      <c r="CD66" s="19"/>
      <c r="CE66" s="19"/>
      <c r="CF66" s="19"/>
      <c r="CG66" s="19"/>
      <c r="CH66" s="19"/>
      <c r="CI66" s="19"/>
      <c r="CJ66" s="19"/>
      <c r="CK66" s="19"/>
      <c r="CL66" s="19"/>
      <c r="CM66" s="19"/>
      <c r="CN66" s="19"/>
      <c r="CO66" s="19"/>
      <c r="CP66" s="19"/>
      <c r="CQ66" s="19"/>
      <c r="CR66" s="19"/>
      <c r="CS66" s="19"/>
      <c r="CT66" s="19"/>
      <c r="CU66" s="19"/>
      <c r="CV66" s="19"/>
      <c r="CW66" s="19"/>
      <c r="CX66" s="19"/>
      <c r="CY66" s="19"/>
      <c r="CZ66" s="19"/>
      <c r="DA66" s="19"/>
      <c r="DB66" s="19"/>
      <c r="DC66" s="19"/>
      <c r="DD66" s="19"/>
      <c r="DE66" s="19"/>
      <c r="DF66" s="19"/>
      <c r="DG66" s="19"/>
      <c r="DH66" s="19"/>
      <c r="DI66" s="19"/>
      <c r="DJ66" s="19"/>
      <c r="DK66" s="19"/>
      <c r="DL66" s="19"/>
      <c r="DM66" s="19"/>
      <c r="DN66" s="19"/>
      <c r="DO66" s="19"/>
      <c r="DP66" s="19"/>
      <c r="DQ66" s="19"/>
      <c r="DR66" s="19"/>
      <c r="DS66" s="19"/>
      <c r="DT66" s="19"/>
      <c r="DU66" s="19"/>
      <c r="DV66" s="19"/>
      <c r="DW66" s="19"/>
      <c r="DX66" s="19"/>
      <c r="DY66" s="19"/>
      <c r="DZ66" s="19"/>
      <c r="EA66" s="19"/>
      <c r="EB66" s="19"/>
      <c r="EC66" s="19"/>
      <c r="ED66" s="19"/>
      <c r="EE66" s="19"/>
      <c r="EF66" s="19"/>
      <c r="EG66" s="19"/>
      <c r="EH66" s="19"/>
      <c r="EI66" s="19"/>
      <c r="EJ66" s="19"/>
      <c r="EK66" s="19"/>
      <c r="EL66" s="103"/>
      <c r="EM66" s="19"/>
    </row>
    <row r="67" spans="1:143" ht="14.25">
      <c r="A67" s="128" t="s">
        <v>228</v>
      </c>
      <c r="B67" s="87"/>
      <c r="C67" s="87"/>
      <c r="D67" s="87"/>
      <c r="E67" s="62"/>
      <c r="F67" s="62"/>
      <c r="G67" s="62"/>
      <c r="H67" s="62"/>
      <c r="I67" s="62"/>
      <c r="J67" s="62"/>
      <c r="K67" s="62"/>
      <c r="L67" s="62"/>
      <c r="M67" s="62"/>
      <c r="N67" s="62"/>
      <c r="O67" s="62"/>
      <c r="P67" s="62"/>
      <c r="Q67" s="62"/>
      <c r="R67" s="62"/>
      <c r="S67" s="62"/>
      <c r="T67" s="62"/>
      <c r="U67" s="62"/>
      <c r="V67" s="62"/>
      <c r="W67" s="62"/>
      <c r="X67" s="62"/>
      <c r="Y67" s="62"/>
      <c r="Z67" s="62"/>
      <c r="AA67" s="62"/>
      <c r="AB67" s="62"/>
      <c r="AC67" s="62"/>
      <c r="AD67" s="62"/>
      <c r="AE67" s="62"/>
      <c r="AF67" s="62"/>
      <c r="AG67" s="62"/>
      <c r="AH67" s="62"/>
      <c r="AI67" s="62"/>
      <c r="AJ67" s="62"/>
      <c r="AK67" s="62"/>
      <c r="AL67" s="62"/>
      <c r="AM67" s="62"/>
      <c r="AN67" s="62"/>
      <c r="AO67" s="62"/>
      <c r="AP67" s="62"/>
      <c r="AQ67" s="62"/>
      <c r="AR67" s="62"/>
      <c r="AS67" s="62"/>
      <c r="AT67" s="62"/>
      <c r="AU67" s="62"/>
      <c r="AV67" s="62"/>
      <c r="AW67" s="62"/>
      <c r="AX67" s="62"/>
      <c r="AY67" s="62"/>
      <c r="AZ67" s="62"/>
      <c r="BA67" s="62"/>
      <c r="BB67" s="62"/>
      <c r="BC67" s="62"/>
      <c r="BD67" s="62"/>
      <c r="BE67" s="62"/>
      <c r="BF67" s="62"/>
      <c r="BG67" s="62"/>
      <c r="BH67" s="62"/>
      <c r="BI67" s="62"/>
      <c r="BJ67" s="62"/>
      <c r="BK67" s="62"/>
      <c r="BL67" s="62"/>
      <c r="BM67" s="62"/>
      <c r="BN67" s="62"/>
      <c r="BO67" s="62"/>
      <c r="BP67" s="62"/>
      <c r="BQ67" s="62"/>
      <c r="BR67" s="62"/>
      <c r="BS67" s="62"/>
      <c r="BT67" s="62"/>
      <c r="BU67" s="62"/>
      <c r="BV67" s="62"/>
      <c r="BW67" s="62"/>
      <c r="BX67" s="62"/>
      <c r="BY67" s="62"/>
      <c r="BZ67" s="62"/>
      <c r="CA67" s="62"/>
      <c r="CB67" s="62"/>
      <c r="CC67" s="62"/>
      <c r="CD67" s="62"/>
      <c r="CE67" s="62"/>
      <c r="CF67" s="62"/>
      <c r="CG67" s="62"/>
      <c r="CH67" s="62"/>
      <c r="CI67" s="62"/>
      <c r="CJ67" s="62"/>
      <c r="CK67" s="62"/>
      <c r="CL67" s="62"/>
      <c r="CM67" s="62"/>
      <c r="CN67" s="62"/>
      <c r="CO67" s="62"/>
      <c r="CP67" s="62"/>
      <c r="CQ67" s="62"/>
      <c r="CR67" s="62"/>
      <c r="CS67" s="62"/>
      <c r="CT67" s="62"/>
      <c r="CU67" s="62"/>
      <c r="CV67" s="62"/>
      <c r="CW67" s="62"/>
      <c r="CX67" s="62"/>
      <c r="CY67" s="62"/>
      <c r="CZ67" s="62"/>
      <c r="DA67" s="62"/>
      <c r="DB67" s="62"/>
      <c r="DC67" s="62"/>
      <c r="DD67" s="62"/>
      <c r="DE67" s="62"/>
      <c r="DF67" s="62"/>
      <c r="DG67" s="62"/>
      <c r="DH67" s="62"/>
      <c r="DI67" s="62"/>
      <c r="DJ67" s="62"/>
      <c r="DK67" s="62"/>
      <c r="DL67" s="62"/>
      <c r="DM67" s="62"/>
      <c r="DN67" s="62"/>
      <c r="DO67" s="62"/>
      <c r="DP67" s="62"/>
      <c r="DQ67" s="62"/>
      <c r="DR67" s="62"/>
      <c r="DS67" s="62"/>
      <c r="DT67" s="62"/>
      <c r="DU67" s="62"/>
      <c r="DV67" s="62"/>
      <c r="DW67" s="62"/>
      <c r="DX67" s="62"/>
      <c r="DY67" s="62"/>
      <c r="DZ67" s="62"/>
      <c r="EA67" s="62"/>
      <c r="EB67" s="62"/>
      <c r="EC67" s="62"/>
      <c r="ED67" s="62"/>
      <c r="EE67" s="62"/>
      <c r="EF67" s="62"/>
      <c r="EG67" s="62"/>
      <c r="EH67" s="62"/>
      <c r="EI67" s="62"/>
      <c r="EJ67" s="62"/>
      <c r="EK67" s="62"/>
      <c r="EL67" s="63"/>
      <c r="EM67" s="19"/>
    </row>
    <row r="68" spans="1:143" ht="8.1" customHeight="1">
      <c r="A68" s="102"/>
      <c r="B68" s="19"/>
      <c r="C68" s="19"/>
      <c r="D68" s="19"/>
      <c r="E68" s="19"/>
      <c r="F68" s="19"/>
      <c r="G68" s="19"/>
      <c r="H68" s="19"/>
      <c r="I68" s="19"/>
      <c r="J68" s="19"/>
      <c r="K68" s="19"/>
      <c r="L68" s="19"/>
      <c r="M68" s="19"/>
      <c r="N68" s="19"/>
      <c r="O68" s="19"/>
      <c r="P68" s="19"/>
      <c r="Q68" s="19"/>
      <c r="R68" s="19"/>
      <c r="S68" s="19"/>
      <c r="T68" s="19"/>
      <c r="U68" s="19"/>
      <c r="V68" s="19"/>
      <c r="W68" s="19"/>
      <c r="X68" s="19"/>
      <c r="Y68" s="19"/>
      <c r="Z68" s="19"/>
      <c r="AA68" s="19"/>
      <c r="AB68" s="19"/>
      <c r="AC68" s="19"/>
      <c r="AD68" s="19"/>
      <c r="AE68" s="19"/>
      <c r="AF68" s="19"/>
      <c r="AG68" s="19"/>
      <c r="AH68" s="19"/>
      <c r="AI68" s="19"/>
      <c r="AJ68" s="19"/>
      <c r="AK68" s="19"/>
      <c r="AL68" s="19"/>
      <c r="AM68" s="19"/>
      <c r="AN68" s="19"/>
      <c r="AO68" s="19"/>
      <c r="AP68" s="19"/>
      <c r="AQ68" s="19"/>
      <c r="AR68" s="19"/>
      <c r="AS68" s="19"/>
      <c r="AT68" s="19"/>
      <c r="AU68" s="19"/>
      <c r="AV68" s="19"/>
      <c r="AW68" s="19"/>
      <c r="AX68" s="19"/>
      <c r="AY68" s="19"/>
      <c r="AZ68" s="19"/>
      <c r="BA68" s="19"/>
      <c r="BB68" s="19"/>
      <c r="BC68" s="19"/>
      <c r="BD68" s="19"/>
      <c r="BE68" s="19"/>
      <c r="BF68" s="19"/>
      <c r="BG68" s="19"/>
      <c r="BH68" s="19"/>
      <c r="BI68" s="19"/>
      <c r="BJ68" s="19"/>
      <c r="BK68" s="19"/>
      <c r="BL68" s="19"/>
      <c r="BM68" s="19"/>
      <c r="BN68" s="19"/>
      <c r="BO68" s="19"/>
      <c r="BP68" s="19"/>
      <c r="BQ68" s="19"/>
      <c r="BR68" s="19"/>
      <c r="BS68" s="19"/>
      <c r="BT68" s="19"/>
      <c r="BU68" s="19"/>
      <c r="BV68" s="19"/>
      <c r="BW68" s="19"/>
      <c r="BX68" s="19"/>
      <c r="BY68" s="19"/>
      <c r="BZ68" s="19"/>
      <c r="CA68" s="19"/>
      <c r="CB68" s="19"/>
      <c r="CC68" s="19"/>
      <c r="CD68" s="19"/>
      <c r="CE68" s="19"/>
      <c r="CF68" s="19"/>
      <c r="CG68" s="19"/>
      <c r="CH68" s="19"/>
      <c r="CI68" s="19"/>
      <c r="CJ68" s="19"/>
      <c r="CK68" s="19"/>
      <c r="CL68" s="19"/>
      <c r="CM68" s="19"/>
      <c r="CN68" s="19"/>
      <c r="CO68" s="19"/>
      <c r="CP68" s="19"/>
      <c r="CQ68" s="19"/>
      <c r="CR68" s="19"/>
      <c r="CS68" s="19"/>
      <c r="CT68" s="19"/>
      <c r="CU68" s="19"/>
      <c r="CV68" s="19"/>
      <c r="CW68" s="19"/>
      <c r="CX68" s="19"/>
      <c r="CY68" s="19"/>
      <c r="CZ68" s="19"/>
      <c r="DA68" s="19"/>
      <c r="DB68" s="19"/>
      <c r="DC68" s="19"/>
      <c r="DD68" s="19"/>
      <c r="DE68" s="19"/>
      <c r="DF68" s="19"/>
      <c r="DG68" s="19"/>
      <c r="DH68" s="19"/>
      <c r="DI68" s="19"/>
      <c r="DJ68" s="19"/>
      <c r="DK68" s="19"/>
      <c r="DL68" s="19"/>
      <c r="DM68" s="19"/>
      <c r="DN68" s="19"/>
      <c r="DO68" s="19"/>
      <c r="DP68" s="19"/>
      <c r="DQ68" s="19"/>
      <c r="DR68" s="19"/>
      <c r="DS68" s="19"/>
      <c r="DT68" s="19"/>
      <c r="DU68" s="19"/>
      <c r="DV68" s="19"/>
      <c r="DW68" s="19"/>
      <c r="DX68" s="19"/>
      <c r="DY68" s="19"/>
      <c r="DZ68" s="19"/>
      <c r="EA68" s="19"/>
      <c r="EB68" s="19"/>
      <c r="EC68" s="19"/>
      <c r="ED68" s="19"/>
      <c r="EE68" s="19"/>
      <c r="EF68" s="19"/>
      <c r="EG68" s="19"/>
      <c r="EH68" s="19"/>
      <c r="EI68" s="19"/>
      <c r="EJ68" s="19"/>
      <c r="EK68" s="19"/>
      <c r="EL68" s="103"/>
      <c r="EM68" s="19"/>
    </row>
    <row r="69" spans="1:143" ht="26.1" customHeight="1">
      <c r="A69" s="102"/>
      <c r="B69" s="19"/>
      <c r="C69" s="19"/>
      <c r="D69" s="169" t="str">
        <f>IF(入力シート!E84="無","」","")</f>
        <v/>
      </c>
      <c r="E69" s="170"/>
      <c r="F69" s="170"/>
      <c r="G69" s="171"/>
      <c r="H69" s="118" t="s">
        <v>109</v>
      </c>
      <c r="I69" s="19"/>
      <c r="J69" s="19"/>
      <c r="K69" s="19"/>
      <c r="L69" s="19"/>
      <c r="M69" s="19"/>
      <c r="N69" s="169" t="str">
        <f>IF(入力シート!E84="有","」","")</f>
        <v/>
      </c>
      <c r="O69" s="170"/>
      <c r="P69" s="170"/>
      <c r="Q69" s="171"/>
      <c r="R69" s="118" t="s">
        <v>216</v>
      </c>
      <c r="S69" s="19"/>
      <c r="T69" s="19"/>
      <c r="U69" s="19"/>
      <c r="V69" s="19"/>
      <c r="W69" s="167" t="s">
        <v>229</v>
      </c>
      <c r="X69" s="167"/>
      <c r="Y69" s="167"/>
      <c r="Z69" s="167"/>
      <c r="AA69" s="167"/>
      <c r="AB69" s="167"/>
      <c r="AC69" s="167"/>
      <c r="AD69" s="167"/>
      <c r="AE69" s="167"/>
      <c r="AF69" s="167"/>
      <c r="AG69" s="167"/>
      <c r="AH69" s="172" t="str">
        <f>IF(入力シート!E85="","",入力シート!E85)</f>
        <v/>
      </c>
      <c r="AI69" s="172"/>
      <c r="AJ69" s="172"/>
      <c r="AK69" s="172"/>
      <c r="AL69" s="172"/>
      <c r="AM69" s="172"/>
      <c r="AN69" s="172"/>
      <c r="AO69" s="172"/>
      <c r="AP69" s="172"/>
      <c r="AQ69" s="172"/>
      <c r="AR69" s="172"/>
      <c r="AS69" s="172"/>
      <c r="AT69" s="172"/>
      <c r="AU69" s="172"/>
      <c r="AV69" s="172"/>
      <c r="AW69" s="172"/>
      <c r="AX69" s="172"/>
      <c r="AY69" s="172"/>
      <c r="AZ69" s="172"/>
      <c r="BA69" s="172"/>
      <c r="BB69" s="172"/>
      <c r="BC69" s="172"/>
      <c r="BD69" s="172"/>
      <c r="BE69" s="172"/>
      <c r="BF69" s="172"/>
      <c r="BG69" s="172"/>
      <c r="BH69" s="172"/>
      <c r="BI69" s="172"/>
      <c r="BJ69" s="172"/>
      <c r="BK69" s="172"/>
      <c r="BL69" s="172"/>
      <c r="BM69" s="172"/>
      <c r="BN69" s="172"/>
      <c r="BO69" s="172"/>
      <c r="BP69" s="172"/>
      <c r="BQ69" s="172"/>
      <c r="BR69" s="172"/>
      <c r="BS69" s="172"/>
      <c r="BT69" s="172"/>
      <c r="BU69" s="130"/>
      <c r="BV69" s="173" t="s">
        <v>230</v>
      </c>
      <c r="BW69" s="173"/>
      <c r="BX69" s="173"/>
      <c r="BY69" s="173"/>
      <c r="BZ69" s="173"/>
      <c r="CA69" s="173"/>
      <c r="CB69" s="173"/>
      <c r="CC69" s="173"/>
      <c r="CD69" s="173"/>
      <c r="CE69" s="173"/>
      <c r="CF69" s="173"/>
      <c r="CG69" s="173"/>
      <c r="CH69" s="173"/>
      <c r="CI69" s="173"/>
      <c r="CJ69" s="173"/>
      <c r="CK69" s="173"/>
      <c r="CL69" s="173"/>
      <c r="CM69" s="174"/>
      <c r="CN69" s="169" t="str">
        <f>IF(入力シート!E86="有","」","")</f>
        <v/>
      </c>
      <c r="CO69" s="170"/>
      <c r="CP69" s="170"/>
      <c r="CQ69" s="171"/>
      <c r="CR69" s="11" t="s">
        <v>216</v>
      </c>
      <c r="CS69" s="131"/>
      <c r="CT69" s="131"/>
      <c r="CU69" s="167" t="s">
        <v>231</v>
      </c>
      <c r="CV69" s="167"/>
      <c r="CW69" s="168" t="str">
        <f>IF(入力シート!E87="","",入力シート!E87)</f>
        <v/>
      </c>
      <c r="CX69" s="168"/>
      <c r="CY69" s="168"/>
      <c r="CZ69" s="168"/>
      <c r="DA69" s="168"/>
      <c r="DB69" s="168"/>
      <c r="DC69" s="168"/>
      <c r="DD69" s="168"/>
      <c r="DE69" s="168"/>
      <c r="DF69" s="168"/>
      <c r="DG69" s="168"/>
      <c r="DH69" s="168"/>
      <c r="DI69" s="168"/>
      <c r="DJ69" s="168"/>
      <c r="DK69" s="168"/>
      <c r="DL69" s="168"/>
      <c r="DM69" s="168"/>
      <c r="DN69" s="168"/>
      <c r="DO69" s="168"/>
      <c r="DP69" s="168"/>
      <c r="DQ69" s="168"/>
      <c r="DR69" s="168"/>
      <c r="DS69" s="168"/>
      <c r="DT69" s="168"/>
      <c r="DU69" s="168"/>
      <c r="DV69" s="19"/>
      <c r="DW69" s="167" t="s">
        <v>232</v>
      </c>
      <c r="DX69" s="167"/>
      <c r="DY69" s="19"/>
      <c r="DZ69" s="19"/>
      <c r="EA69" s="169" t="str">
        <f>IF(入力シート!E86="無","」","")</f>
        <v/>
      </c>
      <c r="EB69" s="170"/>
      <c r="EC69" s="170"/>
      <c r="ED69" s="171"/>
      <c r="EE69" s="118" t="s">
        <v>109</v>
      </c>
      <c r="EF69" s="19"/>
      <c r="EG69" s="19"/>
      <c r="EH69" s="11" t="s">
        <v>233</v>
      </c>
      <c r="EI69" s="19"/>
      <c r="EJ69" s="19"/>
      <c r="EK69" s="19"/>
      <c r="EL69" s="103"/>
      <c r="EM69" s="19"/>
    </row>
    <row r="70" spans="1:143" ht="8.1" customHeight="1">
      <c r="A70" s="114"/>
      <c r="B70" s="115"/>
      <c r="C70" s="115"/>
      <c r="D70" s="115"/>
      <c r="E70" s="115"/>
      <c r="F70" s="115"/>
      <c r="G70" s="115"/>
      <c r="H70" s="115"/>
      <c r="I70" s="115"/>
      <c r="J70" s="115"/>
      <c r="K70" s="115"/>
      <c r="L70" s="115"/>
      <c r="M70" s="115"/>
      <c r="N70" s="115"/>
      <c r="O70" s="115"/>
      <c r="P70" s="115"/>
      <c r="Q70" s="115"/>
      <c r="R70" s="115"/>
      <c r="S70" s="115"/>
      <c r="T70" s="115"/>
      <c r="U70" s="115"/>
      <c r="V70" s="115"/>
      <c r="W70" s="115"/>
      <c r="X70" s="115"/>
      <c r="Y70" s="115"/>
      <c r="Z70" s="115"/>
      <c r="AA70" s="115"/>
      <c r="AB70" s="115"/>
      <c r="AC70" s="115"/>
      <c r="AD70" s="115"/>
      <c r="AE70" s="115"/>
      <c r="AF70" s="115"/>
      <c r="AG70" s="115"/>
      <c r="AH70" s="115"/>
      <c r="AI70" s="115"/>
      <c r="AJ70" s="115"/>
      <c r="AK70" s="115"/>
      <c r="AL70" s="115"/>
      <c r="AM70" s="115"/>
      <c r="AN70" s="115"/>
      <c r="AO70" s="115"/>
      <c r="AP70" s="115"/>
      <c r="AQ70" s="115"/>
      <c r="AR70" s="115"/>
      <c r="AS70" s="115"/>
      <c r="AT70" s="115"/>
      <c r="AU70" s="115"/>
      <c r="AV70" s="115"/>
      <c r="AW70" s="115"/>
      <c r="AX70" s="115"/>
      <c r="AY70" s="115"/>
      <c r="AZ70" s="115"/>
      <c r="BA70" s="115"/>
      <c r="BB70" s="115"/>
      <c r="BC70" s="115"/>
      <c r="BD70" s="115"/>
      <c r="BE70" s="115"/>
      <c r="BF70" s="115"/>
      <c r="BG70" s="115"/>
      <c r="BH70" s="115"/>
      <c r="BI70" s="115"/>
      <c r="BJ70" s="115"/>
      <c r="BK70" s="115"/>
      <c r="BL70" s="115"/>
      <c r="BM70" s="115"/>
      <c r="BN70" s="115"/>
      <c r="BO70" s="115"/>
      <c r="BP70" s="115"/>
      <c r="BQ70" s="115"/>
      <c r="BR70" s="115"/>
      <c r="BS70" s="115"/>
      <c r="BT70" s="115"/>
      <c r="BU70" s="115"/>
      <c r="BV70" s="115"/>
      <c r="BW70" s="115"/>
      <c r="BX70" s="115"/>
      <c r="BY70" s="115"/>
      <c r="BZ70" s="115"/>
      <c r="CA70" s="115"/>
      <c r="CB70" s="115"/>
      <c r="CC70" s="115"/>
      <c r="CD70" s="115"/>
      <c r="CE70" s="115"/>
      <c r="CF70" s="115"/>
      <c r="CG70" s="115"/>
      <c r="CH70" s="115"/>
      <c r="CI70" s="115"/>
      <c r="CJ70" s="115"/>
      <c r="CK70" s="115"/>
      <c r="CL70" s="115"/>
      <c r="CM70" s="115"/>
      <c r="CN70" s="115"/>
      <c r="CO70" s="115"/>
      <c r="CP70" s="115"/>
      <c r="CQ70" s="115"/>
      <c r="CR70" s="115"/>
      <c r="CS70" s="115"/>
      <c r="CT70" s="115"/>
      <c r="CU70" s="115"/>
      <c r="CV70" s="115"/>
      <c r="CW70" s="115"/>
      <c r="CX70" s="115"/>
      <c r="CY70" s="115"/>
      <c r="CZ70" s="115"/>
      <c r="DA70" s="115"/>
      <c r="DB70" s="115"/>
      <c r="DC70" s="115"/>
      <c r="DD70" s="115"/>
      <c r="DE70" s="115"/>
      <c r="DF70" s="115"/>
      <c r="DG70" s="115"/>
      <c r="DH70" s="115"/>
      <c r="DI70" s="115"/>
      <c r="DJ70" s="115"/>
      <c r="DK70" s="115"/>
      <c r="DL70" s="115"/>
      <c r="DM70" s="115"/>
      <c r="DN70" s="115"/>
      <c r="DO70" s="115"/>
      <c r="DP70" s="115"/>
      <c r="DQ70" s="115"/>
      <c r="DR70" s="115"/>
      <c r="DS70" s="115"/>
      <c r="DT70" s="115"/>
      <c r="DU70" s="115"/>
      <c r="DV70" s="115"/>
      <c r="DW70" s="115"/>
      <c r="DX70" s="115"/>
      <c r="DY70" s="115"/>
      <c r="DZ70" s="115"/>
      <c r="EA70" s="115"/>
      <c r="EB70" s="115"/>
      <c r="EC70" s="115"/>
      <c r="ED70" s="115"/>
      <c r="EE70" s="115"/>
      <c r="EF70" s="115"/>
      <c r="EG70" s="115"/>
      <c r="EH70" s="115"/>
      <c r="EI70" s="115"/>
      <c r="EJ70" s="115"/>
      <c r="EK70" s="115"/>
      <c r="EL70" s="116"/>
      <c r="EM70" s="19"/>
    </row>
  </sheetData>
  <sheetProtection sheet="1" objects="1" scenarios="1" selectLockedCells="1" selectUnlockedCells="1"/>
  <mergeCells count="204">
    <mergeCell ref="DT5:DW6"/>
    <mergeCell ref="DX5:EK6"/>
    <mergeCell ref="DE5:DH6"/>
    <mergeCell ref="DI5:DL6"/>
    <mergeCell ref="DM5:DO6"/>
    <mergeCell ref="DP5:DS6"/>
    <mergeCell ref="AN1:CS2"/>
    <mergeCell ref="W3:AV3"/>
    <mergeCell ref="BE3:CR3"/>
    <mergeCell ref="BQ5:BT6"/>
    <mergeCell ref="BU5:BX6"/>
    <mergeCell ref="BY5:CB6"/>
    <mergeCell ref="W5:Z6"/>
    <mergeCell ref="AA5:AD6"/>
    <mergeCell ref="AE5:AH6"/>
    <mergeCell ref="AI5:AL6"/>
    <mergeCell ref="AM5:AP6"/>
    <mergeCell ref="AQ5:AT6"/>
    <mergeCell ref="A8:N8"/>
    <mergeCell ref="O8:BD8"/>
    <mergeCell ref="BE8:BL8"/>
    <mergeCell ref="BM8:BN8"/>
    <mergeCell ref="BO8:BT8"/>
    <mergeCell ref="BU8:BV8"/>
    <mergeCell ref="BX8:CI8"/>
    <mergeCell ref="CY5:DA6"/>
    <mergeCell ref="DB5:DD6"/>
    <mergeCell ref="CC5:CF6"/>
    <mergeCell ref="CG5:CJ6"/>
    <mergeCell ref="CK5:CN6"/>
    <mergeCell ref="CO5:CR6"/>
    <mergeCell ref="CS5:CU6"/>
    <mergeCell ref="CV5:CX6"/>
    <mergeCell ref="BE5:BH6"/>
    <mergeCell ref="BI5:BL6"/>
    <mergeCell ref="BM5:BP6"/>
    <mergeCell ref="A9:BD9"/>
    <mergeCell ref="BE9:BL10"/>
    <mergeCell ref="BM9:EL9"/>
    <mergeCell ref="A10:H10"/>
    <mergeCell ref="I10:N10"/>
    <mergeCell ref="O10:Q10"/>
    <mergeCell ref="R10:Y10"/>
    <mergeCell ref="Z10:AB10"/>
    <mergeCell ref="AC10:AI10"/>
    <mergeCell ref="AK10:AM10"/>
    <mergeCell ref="T14:BD14"/>
    <mergeCell ref="T15:BP15"/>
    <mergeCell ref="CG15:CM15"/>
    <mergeCell ref="CN15:CW15"/>
    <mergeCell ref="CX15:CY15"/>
    <mergeCell ref="CZ15:DI15"/>
    <mergeCell ref="CJ10:CK10"/>
    <mergeCell ref="CL10:CU10"/>
    <mergeCell ref="CV10:CW10"/>
    <mergeCell ref="CX10:DH10"/>
    <mergeCell ref="A12:BO12"/>
    <mergeCell ref="BX12:CA12"/>
    <mergeCell ref="CO12:CR12"/>
    <mergeCell ref="AO10:AQ10"/>
    <mergeCell ref="AR10:AS10"/>
    <mergeCell ref="AT10:AZ10"/>
    <mergeCell ref="BA10:BD10"/>
    <mergeCell ref="BP10:BW10"/>
    <mergeCell ref="BY10:CI10"/>
    <mergeCell ref="DJ15:DK15"/>
    <mergeCell ref="DL15:DZ15"/>
    <mergeCell ref="T16:BP16"/>
    <mergeCell ref="CG16:CM16"/>
    <mergeCell ref="CN16:CW16"/>
    <mergeCell ref="CX16:CY16"/>
    <mergeCell ref="CZ16:DI16"/>
    <mergeCell ref="DJ16:DK16"/>
    <mergeCell ref="DL16:DZ16"/>
    <mergeCell ref="CS22:CZ22"/>
    <mergeCell ref="DA22:DD22"/>
    <mergeCell ref="DL22:DO22"/>
    <mergeCell ref="A18:Z20"/>
    <mergeCell ref="AA18:BT20"/>
    <mergeCell ref="BU18:CU20"/>
    <mergeCell ref="CY19:DB19"/>
    <mergeCell ref="DC19:DJ19"/>
    <mergeCell ref="DL19:DO19"/>
    <mergeCell ref="AP22:AS22"/>
    <mergeCell ref="BE22:BH22"/>
    <mergeCell ref="BQ22:BT22"/>
    <mergeCell ref="CC22:CF22"/>
    <mergeCell ref="CG22:CN22"/>
    <mergeCell ref="CO22:CR22"/>
    <mergeCell ref="AD21:AG21"/>
    <mergeCell ref="AP21:AU21"/>
    <mergeCell ref="AV21:BV21"/>
    <mergeCell ref="BW21:BZ21"/>
    <mergeCell ref="CI21:CL21"/>
    <mergeCell ref="DY22:EI22"/>
    <mergeCell ref="A25:F25"/>
    <mergeCell ref="G25:BP25"/>
    <mergeCell ref="BV25:CJ25"/>
    <mergeCell ref="CO25:CP25"/>
    <mergeCell ref="CQ25:DZ25"/>
    <mergeCell ref="EA25:EE25"/>
    <mergeCell ref="A21:Z22"/>
    <mergeCell ref="A27:F27"/>
    <mergeCell ref="G27:BP27"/>
    <mergeCell ref="BV27:CJ27"/>
    <mergeCell ref="CO27:CP27"/>
    <mergeCell ref="CQ27:DZ27"/>
    <mergeCell ref="EA27:EE27"/>
    <mergeCell ref="A26:F26"/>
    <mergeCell ref="G26:BP26"/>
    <mergeCell ref="BV26:CJ26"/>
    <mergeCell ref="CO26:CP26"/>
    <mergeCell ref="CQ26:DZ26"/>
    <mergeCell ref="EA26:EE26"/>
    <mergeCell ref="CU21:CX21"/>
    <mergeCell ref="DE21:DH21"/>
    <mergeCell ref="DS21:DV21"/>
    <mergeCell ref="AD22:AG22"/>
    <mergeCell ref="BO30:EL31"/>
    <mergeCell ref="A34:EL38"/>
    <mergeCell ref="W41:Z41"/>
    <mergeCell ref="AW41:AZ41"/>
    <mergeCell ref="BV41:BY41"/>
    <mergeCell ref="CR41:CU41"/>
    <mergeCell ref="DQ41:DT41"/>
    <mergeCell ref="A29:W31"/>
    <mergeCell ref="AB30:AE30"/>
    <mergeCell ref="AF30:AM30"/>
    <mergeCell ref="AN30:AQ30"/>
    <mergeCell ref="BB30:BE30"/>
    <mergeCell ref="BF30:BN30"/>
    <mergeCell ref="CI49:CL49"/>
    <mergeCell ref="CR49:CU49"/>
    <mergeCell ref="CZ49:DC49"/>
    <mergeCell ref="DI49:DL49"/>
    <mergeCell ref="DQ49:DT49"/>
    <mergeCell ref="W43:Z43"/>
    <mergeCell ref="AW43:AZ43"/>
    <mergeCell ref="BV43:BY43"/>
    <mergeCell ref="CR43:CU43"/>
    <mergeCell ref="W45:Z45"/>
    <mergeCell ref="AB45:BC45"/>
    <mergeCell ref="BF45:BI45"/>
    <mergeCell ref="CU45:CX45"/>
    <mergeCell ref="DA45:EL45"/>
    <mergeCell ref="I55:W55"/>
    <mergeCell ref="AA55:AD55"/>
    <mergeCell ref="AF55:AJ55"/>
    <mergeCell ref="AN55:AQ55"/>
    <mergeCell ref="AU55:AY55"/>
    <mergeCell ref="AX57:BA57"/>
    <mergeCell ref="DZ49:EC49"/>
    <mergeCell ref="I51:BD51"/>
    <mergeCell ref="BF51:BI51"/>
    <mergeCell ref="BR51:BU51"/>
    <mergeCell ref="BZ51:CC51"/>
    <mergeCell ref="CI51:CL51"/>
    <mergeCell ref="CR51:CU51"/>
    <mergeCell ref="CZ51:DC51"/>
    <mergeCell ref="DI51:DL51"/>
    <mergeCell ref="DQ51:DT51"/>
    <mergeCell ref="BK57:BN57"/>
    <mergeCell ref="BO57:BU57"/>
    <mergeCell ref="CB57:CE57"/>
    <mergeCell ref="CW57:CZ57"/>
    <mergeCell ref="I49:BD49"/>
    <mergeCell ref="BF49:BI49"/>
    <mergeCell ref="BR49:BU49"/>
    <mergeCell ref="BZ49:CC49"/>
    <mergeCell ref="I59:AN59"/>
    <mergeCell ref="AX59:BA59"/>
    <mergeCell ref="BK59:BN59"/>
    <mergeCell ref="BO59:BU59"/>
    <mergeCell ref="CB59:CE59"/>
    <mergeCell ref="CF59:CS59"/>
    <mergeCell ref="CW59:CZ59"/>
    <mergeCell ref="D63:G63"/>
    <mergeCell ref="O63:R63"/>
    <mergeCell ref="X63:AA63"/>
    <mergeCell ref="AO63:AR63"/>
    <mergeCell ref="BF63:BI63"/>
    <mergeCell ref="BJ63:BT63"/>
    <mergeCell ref="BW63:BZ63"/>
    <mergeCell ref="CN63:CQ63"/>
    <mergeCell ref="DE63:DH63"/>
    <mergeCell ref="DI63:DU63"/>
    <mergeCell ref="DV63:DY63"/>
    <mergeCell ref="X65:AA65"/>
    <mergeCell ref="AO65:AR65"/>
    <mergeCell ref="BF65:BI65"/>
    <mergeCell ref="BW65:BZ65"/>
    <mergeCell ref="CA65:CJ65"/>
    <mergeCell ref="CN65:CQ65"/>
    <mergeCell ref="CZ65:DV65"/>
    <mergeCell ref="CU69:CV69"/>
    <mergeCell ref="CW69:DU69"/>
    <mergeCell ref="DW69:DX69"/>
    <mergeCell ref="EA69:ED69"/>
    <mergeCell ref="D69:G69"/>
    <mergeCell ref="N69:Q69"/>
    <mergeCell ref="W69:AG69"/>
    <mergeCell ref="AH69:BT69"/>
    <mergeCell ref="BV69:CM69"/>
    <mergeCell ref="CN69:CQ69"/>
  </mergeCells>
  <phoneticPr fontId="3"/>
  <conditionalFormatting sqref="AH69:BT69">
    <cfRule type="expression" dxfId="157" priority="47" stopIfTrue="1">
      <formula>$N$69="レ"</formula>
    </cfRule>
    <cfRule type="expression" dxfId="156" priority="53" stopIfTrue="1">
      <formula>$N$69="レ"</formula>
    </cfRule>
  </conditionalFormatting>
  <conditionalFormatting sqref="CW69:DU69">
    <cfRule type="expression" dxfId="155" priority="46" stopIfTrue="1">
      <formula>$CN$69="レ"</formula>
    </cfRule>
    <cfRule type="expression" dxfId="154" priority="52" stopIfTrue="1">
      <formula>$CN$69="レ"</formula>
    </cfRule>
  </conditionalFormatting>
  <conditionalFormatting sqref="CZ65:DV65">
    <cfRule type="expression" dxfId="153" priority="48" stopIfTrue="1">
      <formula>$CN$65="レ"</formula>
    </cfRule>
    <cfRule type="expression" dxfId="152" priority="51" stopIfTrue="1">
      <formula>$CN$65="レ"</formula>
    </cfRule>
  </conditionalFormatting>
  <conditionalFormatting sqref="BO30:EM31">
    <cfRule type="expression" dxfId="151" priority="44" stopIfTrue="1">
      <formula>$AN$30="レ"</formula>
    </cfRule>
    <cfRule type="expression" dxfId="150" priority="49" stopIfTrue="1">
      <formula>$AN$30="レ"</formula>
    </cfRule>
    <cfRule type="expression" dxfId="149" priority="50" stopIfTrue="1">
      <formula>$AN$30="レ"</formula>
    </cfRule>
  </conditionalFormatting>
  <conditionalFormatting sqref="DY22 EJ22">
    <cfRule type="expression" dxfId="148" priority="45" stopIfTrue="1">
      <formula>$EO$22=TRUE</formula>
    </cfRule>
  </conditionalFormatting>
  <conditionalFormatting sqref="CO12:CR12">
    <cfRule type="expression" dxfId="147" priority="43" stopIfTrue="1">
      <formula>$BX$12="レ"</formula>
    </cfRule>
  </conditionalFormatting>
  <conditionalFormatting sqref="BX12:CA12">
    <cfRule type="expression" dxfId="146" priority="42" stopIfTrue="1">
      <formula>$CO$12="レ"</formula>
    </cfRule>
  </conditionalFormatting>
  <conditionalFormatting sqref="CY19:DB19">
    <cfRule type="expression" dxfId="145" priority="41" stopIfTrue="1">
      <formula>$DL$19="レ"</formula>
    </cfRule>
  </conditionalFormatting>
  <conditionalFormatting sqref="DL19:DO19">
    <cfRule type="expression" dxfId="144" priority="40" stopIfTrue="1">
      <formula>$CY$19="レ"</formula>
    </cfRule>
  </conditionalFormatting>
  <conditionalFormatting sqref="AB30:AE30">
    <cfRule type="expression" dxfId="143" priority="39" stopIfTrue="1">
      <formula>OR($AN$30="レ",$BB$30="レ")</formula>
    </cfRule>
  </conditionalFormatting>
  <conditionalFormatting sqref="AN30:AQ30">
    <cfRule type="expression" dxfId="142" priority="38" stopIfTrue="1">
      <formula>OR($AB$30="レ",$BB$30="レ")</formula>
    </cfRule>
  </conditionalFormatting>
  <conditionalFormatting sqref="BB30:BE30">
    <cfRule type="expression" dxfId="141" priority="37" stopIfTrue="1">
      <formula>OR($AB$30="レ",$AN$30="レ")</formula>
    </cfRule>
  </conditionalFormatting>
  <conditionalFormatting sqref="BF49:BI49">
    <cfRule type="expression" dxfId="140" priority="36" stopIfTrue="1">
      <formula>OR(BR49="レ",BZ49="レ",CI49="レ",CR49="レ",CZ49="レ",DI49="レ",DQ49="レ",DZ49="レ")</formula>
    </cfRule>
  </conditionalFormatting>
  <conditionalFormatting sqref="BR49:BU49">
    <cfRule type="expression" dxfId="139" priority="35" stopIfTrue="1">
      <formula>OR(BF49="レ",BZ49="レ",CI49="レ",CR49="レ",CZ49="レ",DI49="レ",DQ49="レ",DZ49="レ")</formula>
    </cfRule>
  </conditionalFormatting>
  <conditionalFormatting sqref="BZ49:CC49">
    <cfRule type="expression" dxfId="138" priority="34" stopIfTrue="1">
      <formula>OR(BF49="レ",BR49="レ",CI49="レ",CR49="レ",CZ49="レ",DI49="レ",DQ49="レ",DZ49="レ")</formula>
    </cfRule>
  </conditionalFormatting>
  <conditionalFormatting sqref="CI49:CL49">
    <cfRule type="expression" dxfId="137" priority="33" stopIfTrue="1">
      <formula>OR(BF49="レ",BR49="レ",BZ49="レ",CR49="レ",CZ49="レ",DI49="レ",DQ49="レ",DZ49="レ")</formula>
    </cfRule>
  </conditionalFormatting>
  <conditionalFormatting sqref="CR49:CU49">
    <cfRule type="expression" dxfId="136" priority="32" stopIfTrue="1">
      <formula>OR(BF49="レ",BR49="レ",BZ49="レ",CI49="レ",CZ49="レ",DI49="レ",DQ49="レ",DZ49="レ")</formula>
    </cfRule>
  </conditionalFormatting>
  <conditionalFormatting sqref="CZ49:DC49">
    <cfRule type="expression" dxfId="135" priority="31" stopIfTrue="1">
      <formula>OR(BF49="レ",BR49="レ",BZ49="レ",CI49="レ",CR49="レ",DI49="レ",DQ49="レ",DZ49="レ")</formula>
    </cfRule>
  </conditionalFormatting>
  <conditionalFormatting sqref="DI49:DL49">
    <cfRule type="expression" dxfId="134" priority="30" stopIfTrue="1">
      <formula>OR(BF49="レ",BR49="レ",BZ49="レ",CI49="レ",CR49="レ",CZ49="レ",DQ49="レ",DZ49="レ")</formula>
    </cfRule>
  </conditionalFormatting>
  <conditionalFormatting sqref="DQ49:DT49">
    <cfRule type="expression" dxfId="133" priority="29" stopIfTrue="1">
      <formula>OR(BF49="レ",BR49="レ",BZ49="レ",CI49="レ",CR49="レ",CZ49="レ",DI49="レ",DZ49="レ")</formula>
    </cfRule>
  </conditionalFormatting>
  <conditionalFormatting sqref="DZ49:EC49">
    <cfRule type="expression" dxfId="132" priority="28" stopIfTrue="1">
      <formula>OR(BF49="レ",BR49="レ",BZ49="レ",CI49="レ",CR49="レ",CZ49="レ",DI49="レ",DQ49="レ")</formula>
    </cfRule>
  </conditionalFormatting>
  <conditionalFormatting sqref="BF51:BI51">
    <cfRule type="expression" dxfId="131" priority="27" stopIfTrue="1">
      <formula>OR(BR51="レ",BZ51="レ",CI51="レ",CR51="レ",CZ51="レ",DI51="レ",DQ51="レ")</formula>
    </cfRule>
  </conditionalFormatting>
  <conditionalFormatting sqref="BR51:BU51">
    <cfRule type="expression" dxfId="130" priority="26" stopIfTrue="1">
      <formula>OR(BF51="レ",BZ51="レ",CI51="レ",CR51="レ",CZ51="レ",DI51="レ",DQ51="レ")</formula>
    </cfRule>
  </conditionalFormatting>
  <conditionalFormatting sqref="BZ51:CC51">
    <cfRule type="expression" dxfId="129" priority="25" stopIfTrue="1">
      <formula>OR(BF51="レ",BR51="レ",CI51="レ",CR51="レ",CZ51="レ",DI51="レ",DQ51="レ")</formula>
    </cfRule>
  </conditionalFormatting>
  <conditionalFormatting sqref="CI51:CL51">
    <cfRule type="expression" dxfId="128" priority="24" stopIfTrue="1">
      <formula>OR(BF51="レ",BR51="レ",BZ51="レ",CR51="レ",CZ51="レ",DI51="レ",DQ51="レ")</formula>
    </cfRule>
  </conditionalFormatting>
  <conditionalFormatting sqref="CR51:CU51">
    <cfRule type="expression" dxfId="127" priority="23" stopIfTrue="1">
      <formula>OR(BF51="レ",BR51="レ",BZ51="レ",CI51="レ",CZ51="レ",DI51="レ",DQ51="レ")</formula>
    </cfRule>
  </conditionalFormatting>
  <conditionalFormatting sqref="CZ51:DC51">
    <cfRule type="expression" dxfId="126" priority="22" stopIfTrue="1">
      <formula>OR(BF51="レ",BR51="レ",BZ51="レ",CI51="レ",CR51="レ",DI51="レ",DQ51="レ")</formula>
    </cfRule>
  </conditionalFormatting>
  <conditionalFormatting sqref="DI51:DL51">
    <cfRule type="expression" dxfId="125" priority="21" stopIfTrue="1">
      <formula>OR(BF51="レ",BR51="レ",BZ51="レ",CI51="レ",CR51="レ",CZ51="レ",DQ51="レ")</formula>
    </cfRule>
  </conditionalFormatting>
  <conditionalFormatting sqref="DQ51:DT51">
    <cfRule type="expression" dxfId="124" priority="20" stopIfTrue="1">
      <formula>OR(BF51="レ",BR51="レ",BZ51="レ",CI51="レ",CR51="レ",CZ51="レ",DI51="レ")</formula>
    </cfRule>
  </conditionalFormatting>
  <conditionalFormatting sqref="AA55:AD55">
    <cfRule type="expression" dxfId="123" priority="19" stopIfTrue="1">
      <formula>$AN$55="レ"</formula>
    </cfRule>
  </conditionalFormatting>
  <conditionalFormatting sqref="AN55:AQ55">
    <cfRule type="expression" dxfId="122" priority="18" stopIfTrue="1">
      <formula>$AA$55="レ"</formula>
    </cfRule>
  </conditionalFormatting>
  <conditionalFormatting sqref="AX57:BA57">
    <cfRule type="expression" dxfId="121" priority="17" stopIfTrue="1">
      <formula>OR(BK57="レ",CB57="レ",CW57="レ")</formula>
    </cfRule>
  </conditionalFormatting>
  <conditionalFormatting sqref="BK57:BN57">
    <cfRule type="expression" dxfId="120" priority="16" stopIfTrue="1">
      <formula>OR(AX57="レ",CB57="レ",CW57="レ")</formula>
    </cfRule>
  </conditionalFormatting>
  <conditionalFormatting sqref="CB57:CE57">
    <cfRule type="expression" dxfId="119" priority="15" stopIfTrue="1">
      <formula>OR(AX57="レ",BK57="レ",CW57="レ")</formula>
    </cfRule>
  </conditionalFormatting>
  <conditionalFormatting sqref="CW57:CZ57">
    <cfRule type="expression" dxfId="118" priority="14" stopIfTrue="1">
      <formula>OR(AX57="レ",BK57="レ",CB57="レ")</formula>
    </cfRule>
  </conditionalFormatting>
  <conditionalFormatting sqref="AX59:BA59">
    <cfRule type="expression" dxfId="117" priority="13" stopIfTrue="1">
      <formula>OR(BK59="レ",CB59="レ",CW59="レ")</formula>
    </cfRule>
  </conditionalFormatting>
  <conditionalFormatting sqref="BK59:BN59">
    <cfRule type="expression" dxfId="116" priority="12" stopIfTrue="1">
      <formula>OR(AX59="レ",CB59="レ",CW59="レ")</formula>
    </cfRule>
  </conditionalFormatting>
  <conditionalFormatting sqref="CB59:CE59">
    <cfRule type="expression" dxfId="115" priority="11" stopIfTrue="1">
      <formula>OR(AX59="レ",BK59="レ",CW59="レ")</formula>
    </cfRule>
  </conditionalFormatting>
  <conditionalFormatting sqref="CW59:CZ59">
    <cfRule type="expression" dxfId="114" priority="10" stopIfTrue="1">
      <formula>OR(AX59="レ",BK59="レ",CB59="レ")</formula>
    </cfRule>
  </conditionalFormatting>
  <conditionalFormatting sqref="X63:AA63 X65:AA65 AO63:AR63 AO65:AR65 BF63:BI63 BF65:BI65 BW63:BZ63 BW65:BZ65 CN63:CQ63 CN65:CQ65 DE63:DH63 DV63:DY63">
    <cfRule type="expression" dxfId="113" priority="9" stopIfTrue="1">
      <formula>$O$63="レ"</formula>
    </cfRule>
  </conditionalFormatting>
  <conditionalFormatting sqref="D63:G63">
    <cfRule type="expression" dxfId="112" priority="8" stopIfTrue="1">
      <formula>$O$63="レ"</formula>
    </cfRule>
  </conditionalFormatting>
  <conditionalFormatting sqref="O63:R63">
    <cfRule type="expression" dxfId="111" priority="7" stopIfTrue="1">
      <formula>$D$63="レ"</formula>
    </cfRule>
  </conditionalFormatting>
  <conditionalFormatting sqref="D69:G69">
    <cfRule type="expression" dxfId="110" priority="6" stopIfTrue="1">
      <formula>$N$69="レ"</formula>
    </cfRule>
  </conditionalFormatting>
  <conditionalFormatting sqref="N69:Q69">
    <cfRule type="expression" dxfId="109" priority="5" stopIfTrue="1">
      <formula>$D$69="レ"</formula>
    </cfRule>
  </conditionalFormatting>
  <conditionalFormatting sqref="CN69:CQ69">
    <cfRule type="expression" dxfId="108" priority="4" stopIfTrue="1">
      <formula>$EA$69="レ"</formula>
    </cfRule>
  </conditionalFormatting>
  <conditionalFormatting sqref="EA69:ED69">
    <cfRule type="expression" dxfId="107" priority="3" stopIfTrue="1">
      <formula>$CN$69="レ"</formula>
    </cfRule>
  </conditionalFormatting>
  <conditionalFormatting sqref="BW21:BZ21 CI21:CL21 CU21:CX21 DE21:DH21 DS21:DV21 AD22:AG22 BE22:BH22 BQ22:BT22 CC22:CF22 CO22:CR22 DA22:DD22 DL22:DO22 AP22:AS22">
    <cfRule type="expression" dxfId="106" priority="54" stopIfTrue="1">
      <formula>$EO$21=TRUE</formula>
    </cfRule>
  </conditionalFormatting>
  <conditionalFormatting sqref="AD21:AG21">
    <cfRule type="expression" dxfId="105" priority="2" stopIfTrue="1">
      <formula>$EP$21=TRUE</formula>
    </cfRule>
  </conditionalFormatting>
  <conditionalFormatting sqref="AP21:AU21">
    <cfRule type="expression" dxfId="104" priority="1" stopIfTrue="1">
      <formula>$EO$21=TRUE</formula>
    </cfRule>
  </conditionalFormatting>
  <dataValidations count="1">
    <dataValidation imeMode="disabled" allowBlank="1" showInputMessage="1" showErrorMessage="1" sqref="BY5:CJ6 BE5:BP6" xr:uid="{00000000-0002-0000-0100-000000000000}"/>
  </dataValidations>
  <pageMargins left="0.47244094488188981" right="0.55118110236220474" top="0.51181102362204722" bottom="0.59055118110236227" header="0.31496062992125984" footer="0.31496062992125984"/>
  <pageSetup paperSize="9" scale="73"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41</xdr:col>
                    <xdr:colOff>47625</xdr:colOff>
                    <xdr:row>20</xdr:row>
                    <xdr:rowOff>38100</xdr:rowOff>
                  </from>
                  <to>
                    <xdr:col>46</xdr:col>
                    <xdr:colOff>38100</xdr:colOff>
                    <xdr:row>20</xdr:row>
                    <xdr:rowOff>247650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29</xdr:col>
                    <xdr:colOff>47625</xdr:colOff>
                    <xdr:row>21</xdr:row>
                    <xdr:rowOff>47625</xdr:rowOff>
                  </from>
                  <to>
                    <xdr:col>34</xdr:col>
                    <xdr:colOff>38100</xdr:colOff>
                    <xdr:row>21</xdr:row>
                    <xdr:rowOff>247650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41</xdr:col>
                    <xdr:colOff>47625</xdr:colOff>
                    <xdr:row>21</xdr:row>
                    <xdr:rowOff>47625</xdr:rowOff>
                  </from>
                  <to>
                    <xdr:col>46</xdr:col>
                    <xdr:colOff>38100</xdr:colOff>
                    <xdr:row>21</xdr:row>
                    <xdr:rowOff>247650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56</xdr:col>
                    <xdr:colOff>47625</xdr:colOff>
                    <xdr:row>21</xdr:row>
                    <xdr:rowOff>47625</xdr:rowOff>
                  </from>
                  <to>
                    <xdr:col>61</xdr:col>
                    <xdr:colOff>38100</xdr:colOff>
                    <xdr:row>21</xdr:row>
                    <xdr:rowOff>247650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68</xdr:col>
                    <xdr:colOff>47625</xdr:colOff>
                    <xdr:row>21</xdr:row>
                    <xdr:rowOff>38100</xdr:rowOff>
                  </from>
                  <to>
                    <xdr:col>73</xdr:col>
                    <xdr:colOff>38100</xdr:colOff>
                    <xdr:row>21</xdr:row>
                    <xdr:rowOff>247650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74</xdr:col>
                    <xdr:colOff>38100</xdr:colOff>
                    <xdr:row>20</xdr:row>
                    <xdr:rowOff>47625</xdr:rowOff>
                  </from>
                  <to>
                    <xdr:col>79</xdr:col>
                    <xdr:colOff>28575</xdr:colOff>
                    <xdr:row>20</xdr:row>
                    <xdr:rowOff>247650</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80</xdr:col>
                    <xdr:colOff>47625</xdr:colOff>
                    <xdr:row>21</xdr:row>
                    <xdr:rowOff>38100</xdr:rowOff>
                  </from>
                  <to>
                    <xdr:col>85</xdr:col>
                    <xdr:colOff>38100</xdr:colOff>
                    <xdr:row>21</xdr:row>
                    <xdr:rowOff>247650</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86</xdr:col>
                    <xdr:colOff>47625</xdr:colOff>
                    <xdr:row>20</xdr:row>
                    <xdr:rowOff>38100</xdr:rowOff>
                  </from>
                  <to>
                    <xdr:col>91</xdr:col>
                    <xdr:colOff>38100</xdr:colOff>
                    <xdr:row>20</xdr:row>
                    <xdr:rowOff>247650</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92</xdr:col>
                    <xdr:colOff>47625</xdr:colOff>
                    <xdr:row>21</xdr:row>
                    <xdr:rowOff>38100</xdr:rowOff>
                  </from>
                  <to>
                    <xdr:col>97</xdr:col>
                    <xdr:colOff>38100</xdr:colOff>
                    <xdr:row>21</xdr:row>
                    <xdr:rowOff>247650</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98</xdr:col>
                    <xdr:colOff>47625</xdr:colOff>
                    <xdr:row>20</xdr:row>
                    <xdr:rowOff>38100</xdr:rowOff>
                  </from>
                  <to>
                    <xdr:col>103</xdr:col>
                    <xdr:colOff>38100</xdr:colOff>
                    <xdr:row>20</xdr:row>
                    <xdr:rowOff>247650</xdr:rowOff>
                  </to>
                </anchor>
              </controlPr>
            </control>
          </mc:Choice>
        </mc:AlternateContent>
        <mc:AlternateContent xmlns:mc="http://schemas.openxmlformats.org/markup-compatibility/2006">
          <mc:Choice Requires="x14">
            <control shapeId="2059" r:id="rId14" name="Check Box 11">
              <controlPr defaultSize="0" autoFill="0" autoLine="0" autoPict="0">
                <anchor moveWithCells="1">
                  <from>
                    <xdr:col>104</xdr:col>
                    <xdr:colOff>47625</xdr:colOff>
                    <xdr:row>21</xdr:row>
                    <xdr:rowOff>47625</xdr:rowOff>
                  </from>
                  <to>
                    <xdr:col>109</xdr:col>
                    <xdr:colOff>38100</xdr:colOff>
                    <xdr:row>21</xdr:row>
                    <xdr:rowOff>247650</xdr:rowOff>
                  </to>
                </anchor>
              </controlPr>
            </control>
          </mc:Choice>
        </mc:AlternateContent>
        <mc:AlternateContent xmlns:mc="http://schemas.openxmlformats.org/markup-compatibility/2006">
          <mc:Choice Requires="x14">
            <control shapeId="2060" r:id="rId15" name="Check Box 12">
              <controlPr defaultSize="0" autoFill="0" autoLine="0" autoPict="0">
                <anchor moveWithCells="1">
                  <from>
                    <xdr:col>108</xdr:col>
                    <xdr:colOff>0</xdr:colOff>
                    <xdr:row>20</xdr:row>
                    <xdr:rowOff>47625</xdr:rowOff>
                  </from>
                  <to>
                    <xdr:col>112</xdr:col>
                    <xdr:colOff>57150</xdr:colOff>
                    <xdr:row>20</xdr:row>
                    <xdr:rowOff>247650</xdr:rowOff>
                  </to>
                </anchor>
              </controlPr>
            </control>
          </mc:Choice>
        </mc:AlternateContent>
        <mc:AlternateContent xmlns:mc="http://schemas.openxmlformats.org/markup-compatibility/2006">
          <mc:Choice Requires="x14">
            <control shapeId="2061" r:id="rId16" name="Check Box 13">
              <controlPr defaultSize="0" autoFill="0" autoLine="0" autoPict="0">
                <anchor moveWithCells="1">
                  <from>
                    <xdr:col>115</xdr:col>
                    <xdr:colOff>47625</xdr:colOff>
                    <xdr:row>21</xdr:row>
                    <xdr:rowOff>47625</xdr:rowOff>
                  </from>
                  <to>
                    <xdr:col>120</xdr:col>
                    <xdr:colOff>38100</xdr:colOff>
                    <xdr:row>21</xdr:row>
                    <xdr:rowOff>247650</xdr:rowOff>
                  </to>
                </anchor>
              </controlPr>
            </control>
          </mc:Choice>
        </mc:AlternateContent>
        <mc:AlternateContent xmlns:mc="http://schemas.openxmlformats.org/markup-compatibility/2006">
          <mc:Choice Requires="x14">
            <control shapeId="2062" r:id="rId17" name="Check Box 14">
              <controlPr defaultSize="0" autoFill="0" autoLine="0" autoPict="0">
                <anchor moveWithCells="1">
                  <from>
                    <xdr:col>122</xdr:col>
                    <xdr:colOff>47625</xdr:colOff>
                    <xdr:row>20</xdr:row>
                    <xdr:rowOff>47625</xdr:rowOff>
                  </from>
                  <to>
                    <xdr:col>127</xdr:col>
                    <xdr:colOff>38100</xdr:colOff>
                    <xdr:row>20</xdr:row>
                    <xdr:rowOff>247650</xdr:rowOff>
                  </to>
                </anchor>
              </controlPr>
            </control>
          </mc:Choice>
        </mc:AlternateContent>
        <mc:AlternateContent xmlns:mc="http://schemas.openxmlformats.org/markup-compatibility/2006">
          <mc:Choice Requires="x14">
            <control shapeId="2063" r:id="rId18" name="Check Box 15">
              <controlPr defaultSize="0" autoFill="0" autoLine="0" autoPict="0">
                <anchor moveWithCells="1">
                  <from>
                    <xdr:col>29</xdr:col>
                    <xdr:colOff>47625</xdr:colOff>
                    <xdr:row>20</xdr:row>
                    <xdr:rowOff>38100</xdr:rowOff>
                  </from>
                  <to>
                    <xdr:col>34</xdr:col>
                    <xdr:colOff>38100</xdr:colOff>
                    <xdr:row>20</xdr:row>
                    <xdr:rowOff>247650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Q69"/>
  <sheetViews>
    <sheetView topLeftCell="A34" zoomScaleNormal="100" workbookViewId="0">
      <selection activeCell="BC72" sqref="BC72"/>
    </sheetView>
  </sheetViews>
  <sheetFormatPr defaultColWidth="0.75" defaultRowHeight="13.5"/>
  <cols>
    <col min="1" max="145" width="0.75" style="4"/>
    <col min="146" max="147" width="0.75" style="4" customWidth="1"/>
    <col min="148" max="16384" width="0.75" style="4"/>
  </cols>
  <sheetData>
    <row r="1" spans="1:144" ht="20.100000000000001" customHeight="1">
      <c r="A1" s="1"/>
      <c r="B1" s="1"/>
      <c r="C1" s="1"/>
      <c r="D1" s="1"/>
      <c r="E1" s="2"/>
      <c r="F1" s="1"/>
      <c r="G1" s="2"/>
      <c r="H1" s="2"/>
      <c r="I1" s="2"/>
      <c r="J1" s="2"/>
      <c r="K1" s="3"/>
      <c r="L1" s="3"/>
      <c r="M1" s="3"/>
      <c r="N1" s="3"/>
      <c r="O1" s="3"/>
      <c r="P1" s="3"/>
      <c r="Q1" s="3"/>
      <c r="R1" s="3"/>
      <c r="S1" s="3"/>
      <c r="T1" s="3"/>
      <c r="U1" s="3"/>
      <c r="V1" s="3"/>
      <c r="W1" s="3"/>
      <c r="X1" s="3"/>
      <c r="Y1" s="3"/>
      <c r="Z1" s="2"/>
      <c r="AA1" s="2"/>
      <c r="AB1" s="2"/>
      <c r="AC1" s="2"/>
      <c r="AD1" s="2"/>
      <c r="AE1" s="2"/>
      <c r="AF1" s="2"/>
      <c r="AG1" s="2"/>
      <c r="AH1" s="2"/>
      <c r="AI1" s="2"/>
      <c r="AJ1" s="1"/>
      <c r="AK1" s="1"/>
      <c r="AL1" s="1"/>
      <c r="AM1" s="1"/>
      <c r="AN1" s="344" t="s">
        <v>0</v>
      </c>
      <c r="AO1" s="344"/>
      <c r="AP1" s="344"/>
      <c r="AQ1" s="344"/>
      <c r="AR1" s="344"/>
      <c r="AS1" s="344"/>
      <c r="AT1" s="344"/>
      <c r="AU1" s="344"/>
      <c r="AV1" s="344"/>
      <c r="AW1" s="344"/>
      <c r="AX1" s="344"/>
      <c r="AY1" s="344"/>
      <c r="AZ1" s="344"/>
      <c r="BA1" s="344"/>
      <c r="BB1" s="344"/>
      <c r="BC1" s="344"/>
      <c r="BD1" s="344"/>
      <c r="BE1" s="344"/>
      <c r="BF1" s="344"/>
      <c r="BG1" s="344"/>
      <c r="BH1" s="344"/>
      <c r="BI1" s="344"/>
      <c r="BJ1" s="344"/>
      <c r="BK1" s="344"/>
      <c r="BL1" s="344"/>
      <c r="BM1" s="344"/>
      <c r="BN1" s="344"/>
      <c r="BO1" s="344"/>
      <c r="BP1" s="344"/>
      <c r="BQ1" s="344"/>
      <c r="BR1" s="344"/>
      <c r="BS1" s="344"/>
      <c r="BT1" s="344"/>
      <c r="BU1" s="344"/>
      <c r="BV1" s="344"/>
      <c r="BW1" s="344"/>
      <c r="BX1" s="344"/>
      <c r="BY1" s="344"/>
      <c r="BZ1" s="344"/>
      <c r="CA1" s="344"/>
      <c r="CB1" s="344"/>
      <c r="CC1" s="344"/>
      <c r="CD1" s="344"/>
      <c r="CE1" s="344"/>
      <c r="CF1" s="344"/>
      <c r="CG1" s="344"/>
      <c r="CH1" s="344"/>
      <c r="CI1" s="344"/>
      <c r="CJ1" s="344"/>
      <c r="CK1" s="344"/>
      <c r="CL1" s="344"/>
      <c r="CM1" s="344"/>
      <c r="CN1" s="344"/>
      <c r="CO1" s="344"/>
      <c r="CP1" s="344"/>
      <c r="CQ1" s="344"/>
      <c r="CR1" s="344"/>
      <c r="CS1" s="344"/>
      <c r="CT1" s="2"/>
      <c r="CU1" s="2"/>
      <c r="CV1" s="2"/>
      <c r="CW1" s="2"/>
      <c r="CX1" s="2"/>
      <c r="CY1" s="2"/>
      <c r="CZ1" s="2"/>
      <c r="DA1" s="2"/>
      <c r="DB1" s="2"/>
      <c r="DC1" s="2"/>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row>
    <row r="2" spans="1:144" ht="15" customHeight="1">
      <c r="A2" s="1"/>
      <c r="B2" s="1"/>
      <c r="C2" s="1"/>
      <c r="D2" s="1"/>
      <c r="E2" s="2"/>
      <c r="F2" s="1"/>
      <c r="G2" s="2"/>
      <c r="H2" s="2"/>
      <c r="I2" s="2"/>
      <c r="J2" s="2"/>
      <c r="K2" s="3"/>
      <c r="L2" s="3"/>
      <c r="M2" s="3"/>
      <c r="N2" s="3"/>
      <c r="O2" s="345"/>
      <c r="P2" s="345"/>
      <c r="Q2" s="345"/>
      <c r="R2" s="345"/>
      <c r="S2" s="345"/>
      <c r="T2" s="345"/>
      <c r="U2" s="345"/>
      <c r="V2" s="345"/>
      <c r="W2" s="3"/>
      <c r="X2" s="3"/>
      <c r="Y2" s="3"/>
      <c r="Z2" s="2"/>
      <c r="AA2" s="2"/>
      <c r="AB2" s="2"/>
      <c r="AC2" s="2"/>
      <c r="AD2" s="2"/>
      <c r="AE2" s="2"/>
      <c r="AF2" s="2"/>
      <c r="AG2" s="2"/>
      <c r="AH2" s="2"/>
      <c r="AI2" s="2"/>
      <c r="AJ2" s="1"/>
      <c r="AK2" s="1"/>
      <c r="AL2" s="1"/>
      <c r="AM2" s="1"/>
      <c r="AN2" s="344"/>
      <c r="AO2" s="344"/>
      <c r="AP2" s="344"/>
      <c r="AQ2" s="344"/>
      <c r="AR2" s="344"/>
      <c r="AS2" s="344"/>
      <c r="AT2" s="344"/>
      <c r="AU2" s="344"/>
      <c r="AV2" s="344"/>
      <c r="AW2" s="344"/>
      <c r="AX2" s="344"/>
      <c r="AY2" s="344"/>
      <c r="AZ2" s="344"/>
      <c r="BA2" s="344"/>
      <c r="BB2" s="344"/>
      <c r="BC2" s="344"/>
      <c r="BD2" s="344"/>
      <c r="BE2" s="344"/>
      <c r="BF2" s="344"/>
      <c r="BG2" s="344"/>
      <c r="BH2" s="344"/>
      <c r="BI2" s="344"/>
      <c r="BJ2" s="344"/>
      <c r="BK2" s="344"/>
      <c r="BL2" s="344"/>
      <c r="BM2" s="344"/>
      <c r="BN2" s="344"/>
      <c r="BO2" s="344"/>
      <c r="BP2" s="344"/>
      <c r="BQ2" s="344"/>
      <c r="BR2" s="344"/>
      <c r="BS2" s="344"/>
      <c r="BT2" s="344"/>
      <c r="BU2" s="344"/>
      <c r="BV2" s="344"/>
      <c r="BW2" s="344"/>
      <c r="BX2" s="344"/>
      <c r="BY2" s="344"/>
      <c r="BZ2" s="344"/>
      <c r="CA2" s="344"/>
      <c r="CB2" s="344"/>
      <c r="CC2" s="344"/>
      <c r="CD2" s="344"/>
      <c r="CE2" s="344"/>
      <c r="CF2" s="344"/>
      <c r="CG2" s="344"/>
      <c r="CH2" s="344"/>
      <c r="CI2" s="344"/>
      <c r="CJ2" s="344"/>
      <c r="CK2" s="344"/>
      <c r="CL2" s="344"/>
      <c r="CM2" s="344"/>
      <c r="CN2" s="344"/>
      <c r="CO2" s="344"/>
      <c r="CP2" s="344"/>
      <c r="CQ2" s="344"/>
      <c r="CR2" s="344"/>
      <c r="CS2" s="344"/>
      <c r="CT2" s="2"/>
      <c r="CU2" s="2"/>
      <c r="CV2" s="2"/>
      <c r="CW2" s="2"/>
      <c r="CX2" s="2"/>
      <c r="CY2" s="2"/>
      <c r="CZ2" s="2"/>
      <c r="DA2" s="2"/>
      <c r="DB2" s="2"/>
      <c r="DC2" s="2"/>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row>
    <row r="3" spans="1:144" ht="15.95" customHeight="1">
      <c r="K3" s="5"/>
      <c r="L3" s="5"/>
      <c r="M3" s="5"/>
      <c r="N3" s="5"/>
      <c r="O3" s="345"/>
      <c r="P3" s="345"/>
      <c r="Q3" s="345"/>
      <c r="R3" s="345"/>
      <c r="S3" s="345"/>
      <c r="T3" s="345"/>
      <c r="U3" s="345"/>
      <c r="V3" s="345"/>
      <c r="W3" s="5"/>
      <c r="X3" s="5"/>
      <c r="Y3" s="5"/>
      <c r="AA3" s="346" t="s">
        <v>1</v>
      </c>
      <c r="AB3" s="346"/>
      <c r="AC3" s="346"/>
      <c r="AD3" s="346"/>
      <c r="AE3" s="346"/>
      <c r="AF3" s="346"/>
      <c r="AG3" s="346"/>
      <c r="AH3" s="346"/>
      <c r="AI3" s="346"/>
      <c r="AJ3" s="346"/>
      <c r="AK3" s="346"/>
      <c r="AL3" s="346"/>
      <c r="AM3" s="346"/>
      <c r="AN3" s="346"/>
      <c r="AO3" s="346"/>
      <c r="AP3" s="346"/>
      <c r="AQ3" s="346"/>
      <c r="AR3" s="346"/>
      <c r="AS3" s="346"/>
      <c r="AT3" s="346"/>
      <c r="AU3" s="346"/>
      <c r="AV3" s="346"/>
      <c r="AW3" s="346"/>
      <c r="AX3" s="346"/>
      <c r="AY3" s="6"/>
      <c r="AZ3" s="6"/>
      <c r="BA3" s="6"/>
      <c r="BE3" s="346" t="s">
        <v>2</v>
      </c>
      <c r="BF3" s="346"/>
      <c r="BG3" s="346"/>
      <c r="BH3" s="346"/>
      <c r="BI3" s="346"/>
      <c r="BJ3" s="346"/>
      <c r="BK3" s="346"/>
      <c r="BL3" s="346"/>
      <c r="BM3" s="346"/>
      <c r="BN3" s="346"/>
      <c r="BO3" s="346"/>
      <c r="BP3" s="346"/>
      <c r="BQ3" s="346"/>
      <c r="BR3" s="346"/>
      <c r="BS3" s="346"/>
      <c r="BT3" s="346"/>
      <c r="BU3" s="346"/>
      <c r="BV3" s="346"/>
      <c r="BW3" s="346"/>
      <c r="BX3" s="346"/>
      <c r="BY3" s="346"/>
      <c r="BZ3" s="346"/>
      <c r="CA3" s="346"/>
      <c r="CB3" s="346"/>
      <c r="CC3" s="346"/>
      <c r="CD3" s="346"/>
      <c r="CE3" s="346"/>
      <c r="CF3" s="346"/>
      <c r="CG3" s="346"/>
      <c r="CH3" s="346"/>
      <c r="CI3" s="346"/>
      <c r="CJ3" s="346"/>
      <c r="CK3" s="346"/>
      <c r="CL3" s="346"/>
      <c r="CM3" s="346"/>
      <c r="CN3" s="346"/>
      <c r="CO3" s="346"/>
      <c r="CP3" s="346"/>
      <c r="CQ3" s="346"/>
      <c r="CR3" s="346"/>
    </row>
    <row r="4" spans="1:144" ht="11.1" customHeight="1">
      <c r="A4" s="7"/>
      <c r="B4" s="7"/>
      <c r="C4" s="7"/>
      <c r="D4" s="7"/>
      <c r="E4" s="7"/>
      <c r="F4" s="7"/>
      <c r="G4" s="7"/>
      <c r="H4" s="7"/>
      <c r="I4" s="7"/>
      <c r="J4" s="7"/>
      <c r="K4" s="7"/>
      <c r="L4" s="7"/>
      <c r="M4" s="7"/>
      <c r="N4" s="7"/>
      <c r="O4" s="7"/>
      <c r="P4" s="7"/>
      <c r="Q4" s="7"/>
      <c r="R4" s="7"/>
      <c r="S4" s="5"/>
      <c r="T4" s="5"/>
      <c r="U4" s="5"/>
      <c r="V4" s="8"/>
      <c r="W4" s="9"/>
      <c r="X4" s="9"/>
      <c r="Y4" s="9"/>
      <c r="Z4" s="10"/>
      <c r="AA4" s="338" t="str">
        <f>'意見書（表）'!W5</f>
        <v>2</v>
      </c>
      <c r="AB4" s="339"/>
      <c r="AC4" s="339"/>
      <c r="AD4" s="340"/>
      <c r="AE4" s="338" t="str">
        <f>'意見書（表）'!AA5</f>
        <v>8</v>
      </c>
      <c r="AF4" s="339"/>
      <c r="AG4" s="339"/>
      <c r="AH4" s="340"/>
      <c r="AI4" s="338" t="str">
        <f>'意見書（表）'!AE5</f>
        <v>2</v>
      </c>
      <c r="AJ4" s="339"/>
      <c r="AK4" s="339"/>
      <c r="AL4" s="340"/>
      <c r="AM4" s="338" t="str">
        <f>'意見書（表）'!AI5</f>
        <v>2</v>
      </c>
      <c r="AN4" s="339"/>
      <c r="AO4" s="339"/>
      <c r="AP4" s="340"/>
      <c r="AQ4" s="338" t="str">
        <f>'意見書（表）'!AM5</f>
        <v>7</v>
      </c>
      <c r="AR4" s="339"/>
      <c r="AS4" s="339"/>
      <c r="AT4" s="340"/>
      <c r="AU4" s="338" t="str">
        <f>'意見書（表）'!AQ5</f>
        <v>7</v>
      </c>
      <c r="AV4" s="339"/>
      <c r="AW4" s="339"/>
      <c r="AX4" s="340"/>
      <c r="AY4" s="6"/>
      <c r="AZ4" s="6"/>
      <c r="BA4" s="6"/>
      <c r="BB4" s="6"/>
      <c r="BC4" s="6"/>
      <c r="BD4" s="6"/>
      <c r="BE4" s="337">
        <f>'意見書（表）'!BE5</f>
        <v>0</v>
      </c>
      <c r="BF4" s="337"/>
      <c r="BG4" s="337"/>
      <c r="BH4" s="337"/>
      <c r="BI4" s="337">
        <f>'意見書（表）'!BI5</f>
        <v>0</v>
      </c>
      <c r="BJ4" s="337"/>
      <c r="BK4" s="337"/>
      <c r="BL4" s="337"/>
      <c r="BM4" s="337">
        <f>'意見書（表）'!BM5</f>
        <v>0</v>
      </c>
      <c r="BN4" s="337"/>
      <c r="BO4" s="337"/>
      <c r="BP4" s="337"/>
      <c r="BQ4" s="325" t="str">
        <f>'意見書（表）'!BQ5</f>
        <v/>
      </c>
      <c r="BR4" s="325"/>
      <c r="BS4" s="325"/>
      <c r="BT4" s="325"/>
      <c r="BU4" s="325" t="str">
        <f>'意見書（表）'!BU5</f>
        <v/>
      </c>
      <c r="BV4" s="325"/>
      <c r="BW4" s="325"/>
      <c r="BX4" s="325"/>
      <c r="BY4" s="325" t="str">
        <f>'意見書（表）'!BY5</f>
        <v/>
      </c>
      <c r="BZ4" s="325"/>
      <c r="CA4" s="325"/>
      <c r="CB4" s="325"/>
      <c r="CC4" s="325" t="str">
        <f>'意見書（表）'!CC5</f>
        <v/>
      </c>
      <c r="CD4" s="325"/>
      <c r="CE4" s="325"/>
      <c r="CF4" s="325"/>
      <c r="CG4" s="325" t="str">
        <f>'意見書（表）'!CG5</f>
        <v/>
      </c>
      <c r="CH4" s="325"/>
      <c r="CI4" s="325"/>
      <c r="CJ4" s="325"/>
      <c r="CK4" s="325" t="str">
        <f>'意見書（表）'!CK5</f>
        <v/>
      </c>
      <c r="CL4" s="325"/>
      <c r="CM4" s="325"/>
      <c r="CN4" s="325"/>
      <c r="CO4" s="325" t="str">
        <f>'意見書（表）'!CO5</f>
        <v/>
      </c>
      <c r="CP4" s="325"/>
      <c r="CQ4" s="325"/>
      <c r="CR4" s="325"/>
      <c r="CW4" s="298"/>
      <c r="CX4" s="298"/>
      <c r="CY4" s="299"/>
      <c r="CZ4" s="337" t="str">
        <f>'意見書（表）'!CV5</f>
        <v/>
      </c>
      <c r="DA4" s="337"/>
      <c r="DB4" s="337"/>
      <c r="DC4" s="337"/>
      <c r="DD4" s="337" t="str">
        <f>'意見書（表）'!CY5</f>
        <v/>
      </c>
      <c r="DE4" s="337"/>
      <c r="DF4" s="337"/>
      <c r="DG4" s="337"/>
      <c r="DH4" s="326" t="s">
        <v>3</v>
      </c>
      <c r="DI4" s="327"/>
      <c r="DJ4" s="327"/>
      <c r="DK4" s="337" t="str">
        <f>'意見書（表）'!DE5</f>
        <v/>
      </c>
      <c r="DL4" s="337"/>
      <c r="DM4" s="337"/>
      <c r="DN4" s="337"/>
      <c r="DO4" s="325" t="str">
        <f>'意見書（表）'!DI5</f>
        <v/>
      </c>
      <c r="DP4" s="325"/>
      <c r="DQ4" s="325"/>
      <c r="DR4" s="325"/>
      <c r="DS4" s="326" t="s">
        <v>4</v>
      </c>
      <c r="DT4" s="327"/>
      <c r="DU4" s="327"/>
      <c r="DV4" s="325" t="str">
        <f>'意見書（表）'!DP5</f>
        <v/>
      </c>
      <c r="DW4" s="325"/>
      <c r="DX4" s="325"/>
      <c r="DY4" s="325"/>
      <c r="DZ4" s="325" t="str">
        <f>'意見書（表）'!DT5</f>
        <v/>
      </c>
      <c r="EA4" s="325"/>
      <c r="EB4" s="325"/>
      <c r="EC4" s="325"/>
      <c r="ED4" s="326" t="s">
        <v>5</v>
      </c>
      <c r="EE4" s="327"/>
      <c r="EF4" s="327"/>
      <c r="EG4" s="327"/>
      <c r="EH4" s="327"/>
      <c r="EI4" s="327"/>
      <c r="EJ4" s="327"/>
      <c r="EK4" s="327"/>
      <c r="EL4" s="327"/>
      <c r="EM4" s="327"/>
      <c r="EN4" s="11"/>
    </row>
    <row r="5" spans="1:144" ht="11.1" customHeight="1">
      <c r="A5" s="12"/>
      <c r="B5" s="12"/>
      <c r="C5" s="12"/>
      <c r="D5" s="12"/>
      <c r="E5" s="12"/>
      <c r="F5" s="12"/>
      <c r="G5" s="12"/>
      <c r="H5" s="12"/>
      <c r="I5" s="12"/>
      <c r="J5" s="12"/>
      <c r="K5" s="12"/>
      <c r="L5" s="12"/>
      <c r="M5" s="12"/>
      <c r="N5" s="12"/>
      <c r="O5" s="12"/>
      <c r="P5" s="12"/>
      <c r="Q5" s="12"/>
      <c r="R5" s="12"/>
      <c r="S5" s="5"/>
      <c r="T5" s="5"/>
      <c r="U5" s="5"/>
      <c r="V5" s="8"/>
      <c r="W5" s="9"/>
      <c r="X5" s="9"/>
      <c r="Y5" s="9"/>
      <c r="Z5" s="10"/>
      <c r="AA5" s="341"/>
      <c r="AB5" s="342"/>
      <c r="AC5" s="342"/>
      <c r="AD5" s="343"/>
      <c r="AE5" s="341"/>
      <c r="AF5" s="342"/>
      <c r="AG5" s="342"/>
      <c r="AH5" s="343"/>
      <c r="AI5" s="341"/>
      <c r="AJ5" s="342"/>
      <c r="AK5" s="342"/>
      <c r="AL5" s="343"/>
      <c r="AM5" s="341"/>
      <c r="AN5" s="342"/>
      <c r="AO5" s="342"/>
      <c r="AP5" s="343"/>
      <c r="AQ5" s="341"/>
      <c r="AR5" s="342"/>
      <c r="AS5" s="342"/>
      <c r="AT5" s="343"/>
      <c r="AU5" s="341"/>
      <c r="AV5" s="342"/>
      <c r="AW5" s="342"/>
      <c r="AX5" s="343"/>
      <c r="AY5" s="6"/>
      <c r="AZ5" s="6"/>
      <c r="BA5" s="6"/>
      <c r="BB5" s="6"/>
      <c r="BC5" s="6"/>
      <c r="BD5" s="6"/>
      <c r="BE5" s="337"/>
      <c r="BF5" s="337"/>
      <c r="BG5" s="337"/>
      <c r="BH5" s="337"/>
      <c r="BI5" s="337"/>
      <c r="BJ5" s="337"/>
      <c r="BK5" s="337"/>
      <c r="BL5" s="337"/>
      <c r="BM5" s="337"/>
      <c r="BN5" s="337"/>
      <c r="BO5" s="337"/>
      <c r="BP5" s="337"/>
      <c r="BQ5" s="325"/>
      <c r="BR5" s="325"/>
      <c r="BS5" s="325"/>
      <c r="BT5" s="325"/>
      <c r="BU5" s="325"/>
      <c r="BV5" s="325"/>
      <c r="BW5" s="325"/>
      <c r="BX5" s="325"/>
      <c r="BY5" s="325"/>
      <c r="BZ5" s="325"/>
      <c r="CA5" s="325"/>
      <c r="CB5" s="325"/>
      <c r="CC5" s="325"/>
      <c r="CD5" s="325"/>
      <c r="CE5" s="325"/>
      <c r="CF5" s="325"/>
      <c r="CG5" s="325"/>
      <c r="CH5" s="325"/>
      <c r="CI5" s="325"/>
      <c r="CJ5" s="325"/>
      <c r="CK5" s="325"/>
      <c r="CL5" s="325"/>
      <c r="CM5" s="325"/>
      <c r="CN5" s="325"/>
      <c r="CO5" s="325"/>
      <c r="CP5" s="325"/>
      <c r="CQ5" s="325"/>
      <c r="CR5" s="325"/>
      <c r="CW5" s="298"/>
      <c r="CX5" s="298"/>
      <c r="CY5" s="299"/>
      <c r="CZ5" s="337"/>
      <c r="DA5" s="337"/>
      <c r="DB5" s="337"/>
      <c r="DC5" s="337"/>
      <c r="DD5" s="337"/>
      <c r="DE5" s="337"/>
      <c r="DF5" s="337"/>
      <c r="DG5" s="337"/>
      <c r="DH5" s="326"/>
      <c r="DI5" s="327"/>
      <c r="DJ5" s="327"/>
      <c r="DK5" s="337"/>
      <c r="DL5" s="337"/>
      <c r="DM5" s="337"/>
      <c r="DN5" s="337"/>
      <c r="DO5" s="325"/>
      <c r="DP5" s="325"/>
      <c r="DQ5" s="325"/>
      <c r="DR5" s="325"/>
      <c r="DS5" s="326"/>
      <c r="DT5" s="327"/>
      <c r="DU5" s="327"/>
      <c r="DV5" s="325"/>
      <c r="DW5" s="325"/>
      <c r="DX5" s="325"/>
      <c r="DY5" s="325"/>
      <c r="DZ5" s="325"/>
      <c r="EA5" s="325"/>
      <c r="EB5" s="325"/>
      <c r="EC5" s="325"/>
      <c r="ED5" s="326"/>
      <c r="EE5" s="327"/>
      <c r="EF5" s="327"/>
      <c r="EG5" s="327"/>
      <c r="EH5" s="327"/>
      <c r="EI5" s="327"/>
      <c r="EJ5" s="327"/>
      <c r="EK5" s="327"/>
      <c r="EL5" s="327"/>
      <c r="EM5" s="327"/>
      <c r="EN5" s="11"/>
    </row>
    <row r="6" spans="1:144" ht="6.95" customHeight="1">
      <c r="A6" s="13"/>
      <c r="B6" s="13"/>
      <c r="C6" s="13"/>
      <c r="D6" s="13"/>
      <c r="E6" s="13"/>
      <c r="F6" s="13"/>
      <c r="G6" s="13"/>
      <c r="H6" s="13"/>
      <c r="I6" s="13"/>
      <c r="J6" s="13"/>
      <c r="K6" s="13"/>
      <c r="L6" s="13"/>
      <c r="M6" s="13"/>
      <c r="N6" s="13"/>
      <c r="O6" s="13"/>
      <c r="P6" s="13"/>
      <c r="Q6" s="13"/>
      <c r="R6" s="13"/>
      <c r="S6" s="5"/>
      <c r="T6" s="5"/>
      <c r="U6" s="5"/>
      <c r="V6" s="5"/>
      <c r="W6" s="5"/>
      <c r="X6" s="5"/>
      <c r="Y6" s="5"/>
      <c r="Z6" s="5"/>
      <c r="AA6" s="5"/>
      <c r="AB6" s="5"/>
      <c r="AC6" s="5"/>
      <c r="AD6" s="5"/>
      <c r="AE6" s="5"/>
      <c r="AF6" s="5"/>
      <c r="AG6" s="5"/>
      <c r="AH6" s="5"/>
      <c r="AI6" s="5"/>
      <c r="AJ6" s="5"/>
    </row>
    <row r="7" spans="1:144" ht="6" customHeight="1">
      <c r="A7" s="320" t="s">
        <v>6</v>
      </c>
      <c r="B7" s="321"/>
      <c r="C7" s="321"/>
      <c r="D7" s="321"/>
      <c r="E7" s="321"/>
      <c r="F7" s="321"/>
      <c r="G7" s="321"/>
      <c r="H7" s="321"/>
      <c r="I7" s="321"/>
      <c r="J7" s="321"/>
      <c r="K7" s="321"/>
      <c r="L7" s="321"/>
      <c r="M7" s="321"/>
      <c r="N7" s="321"/>
      <c r="O7" s="321"/>
      <c r="P7" s="321"/>
      <c r="Q7" s="321"/>
      <c r="R7" s="61"/>
      <c r="S7" s="61"/>
      <c r="T7" s="61"/>
      <c r="U7" s="62"/>
      <c r="V7" s="62"/>
      <c r="W7" s="62"/>
      <c r="X7" s="62"/>
      <c r="Y7" s="62"/>
      <c r="Z7" s="62"/>
      <c r="AA7" s="62"/>
      <c r="AB7" s="62"/>
      <c r="AC7" s="62"/>
      <c r="AD7" s="62"/>
      <c r="AE7" s="62"/>
      <c r="AF7" s="62"/>
      <c r="AG7" s="62"/>
      <c r="AH7" s="62"/>
      <c r="AI7" s="62"/>
      <c r="AJ7" s="62"/>
      <c r="AK7" s="62"/>
      <c r="AL7" s="62"/>
      <c r="AM7" s="62"/>
      <c r="AN7" s="62"/>
      <c r="AO7" s="62"/>
      <c r="AP7" s="62"/>
      <c r="AQ7" s="62"/>
      <c r="AR7" s="62"/>
      <c r="AS7" s="62"/>
      <c r="AT7" s="62"/>
      <c r="AU7" s="62"/>
      <c r="AV7" s="62"/>
      <c r="AW7" s="62"/>
      <c r="AX7" s="62"/>
      <c r="AY7" s="62"/>
      <c r="AZ7" s="62"/>
      <c r="BA7" s="62"/>
      <c r="BB7" s="62"/>
      <c r="BC7" s="62"/>
      <c r="BD7" s="62"/>
      <c r="BE7" s="62"/>
      <c r="BF7" s="62"/>
      <c r="BG7" s="62"/>
      <c r="BH7" s="62"/>
      <c r="BI7" s="62"/>
      <c r="BJ7" s="62"/>
      <c r="BK7" s="62"/>
      <c r="BL7" s="62"/>
      <c r="BM7" s="62"/>
      <c r="BN7" s="62"/>
      <c r="BO7" s="62"/>
      <c r="BP7" s="62"/>
      <c r="BQ7" s="62"/>
      <c r="BR7" s="62"/>
      <c r="BS7" s="62"/>
      <c r="BT7" s="62"/>
      <c r="BU7" s="62"/>
      <c r="BV7" s="62"/>
      <c r="BW7" s="62"/>
      <c r="BX7" s="62"/>
      <c r="BY7" s="62"/>
      <c r="BZ7" s="62"/>
      <c r="CA7" s="62"/>
      <c r="CB7" s="62"/>
      <c r="CC7" s="62"/>
      <c r="CD7" s="62"/>
      <c r="CE7" s="62"/>
      <c r="CF7" s="62"/>
      <c r="CG7" s="62"/>
      <c r="CH7" s="62"/>
      <c r="CI7" s="62"/>
      <c r="CJ7" s="62"/>
      <c r="CK7" s="62"/>
      <c r="CL7" s="62"/>
      <c r="CM7" s="62"/>
      <c r="CN7" s="62"/>
      <c r="CO7" s="62"/>
      <c r="CP7" s="62"/>
      <c r="CQ7" s="62"/>
      <c r="CR7" s="62"/>
      <c r="CS7" s="62"/>
      <c r="CT7" s="62"/>
      <c r="CU7" s="62"/>
      <c r="CV7" s="62"/>
      <c r="CW7" s="62"/>
      <c r="CX7" s="62"/>
      <c r="CY7" s="62"/>
      <c r="CZ7" s="62"/>
      <c r="DA7" s="62"/>
      <c r="DB7" s="62"/>
      <c r="DC7" s="62"/>
      <c r="DD7" s="62"/>
      <c r="DE7" s="62"/>
      <c r="DF7" s="62"/>
      <c r="DG7" s="62"/>
      <c r="DH7" s="62"/>
      <c r="DI7" s="62"/>
      <c r="DJ7" s="62"/>
      <c r="DK7" s="62"/>
      <c r="DL7" s="62"/>
      <c r="DM7" s="62"/>
      <c r="DN7" s="62"/>
      <c r="DO7" s="62"/>
      <c r="DP7" s="62"/>
      <c r="DQ7" s="62"/>
      <c r="DR7" s="62"/>
      <c r="DS7" s="62"/>
      <c r="DT7" s="62"/>
      <c r="DU7" s="62"/>
      <c r="DV7" s="62"/>
      <c r="DW7" s="62"/>
      <c r="DX7" s="62"/>
      <c r="DY7" s="62"/>
      <c r="DZ7" s="62"/>
      <c r="EA7" s="62"/>
      <c r="EB7" s="62"/>
      <c r="EC7" s="62"/>
      <c r="ED7" s="62"/>
      <c r="EE7" s="62"/>
      <c r="EF7" s="62"/>
      <c r="EG7" s="62"/>
      <c r="EH7" s="62"/>
      <c r="EI7" s="62"/>
      <c r="EJ7" s="62"/>
      <c r="EK7" s="62"/>
      <c r="EL7" s="63"/>
      <c r="EM7" s="19"/>
    </row>
    <row r="8" spans="1:144" ht="21.95" customHeight="1">
      <c r="A8" s="322"/>
      <c r="B8" s="323"/>
      <c r="C8" s="323"/>
      <c r="D8" s="323"/>
      <c r="E8" s="323"/>
      <c r="F8" s="323"/>
      <c r="G8" s="323"/>
      <c r="H8" s="323"/>
      <c r="I8" s="323"/>
      <c r="J8" s="323"/>
      <c r="K8" s="323"/>
      <c r="L8" s="323"/>
      <c r="M8" s="323"/>
      <c r="N8" s="323"/>
      <c r="O8" s="323"/>
      <c r="P8" s="323"/>
      <c r="Q8" s="323"/>
      <c r="R8" s="21" t="s">
        <v>7</v>
      </c>
      <c r="S8" s="64"/>
      <c r="T8" s="64"/>
      <c r="U8" s="21"/>
      <c r="V8" s="21"/>
      <c r="W8" s="21"/>
      <c r="X8" s="65"/>
      <c r="Y8" s="65"/>
      <c r="Z8" s="65"/>
      <c r="AA8" s="65"/>
      <c r="AB8" s="65"/>
      <c r="AC8" s="309" t="str">
        <f>IF(入力シート!E88="","",IF(入力シート!E88="右","」",""))</f>
        <v/>
      </c>
      <c r="AD8" s="310"/>
      <c r="AE8" s="310"/>
      <c r="AF8" s="311"/>
      <c r="AG8" s="21"/>
      <c r="AH8" s="21" t="s">
        <v>8</v>
      </c>
      <c r="AI8" s="21"/>
      <c r="AJ8" s="21"/>
      <c r="AK8" s="21"/>
      <c r="AL8" s="328" t="str">
        <f>IF(入力シート!E88="","",IF(入力シート!E88="左","」",""))</f>
        <v/>
      </c>
      <c r="AM8" s="329"/>
      <c r="AN8" s="329"/>
      <c r="AO8" s="330"/>
      <c r="AP8" s="21"/>
      <c r="AQ8" s="21" t="s">
        <v>9</v>
      </c>
      <c r="AR8" s="21"/>
      <c r="AS8" s="21"/>
      <c r="AT8" s="21"/>
      <c r="AU8" s="65"/>
      <c r="AV8" s="21" t="s">
        <v>10</v>
      </c>
      <c r="AW8" s="21"/>
      <c r="AX8" s="21"/>
      <c r="AY8" s="21"/>
      <c r="AZ8" s="66"/>
      <c r="BA8" s="65"/>
      <c r="BB8" s="65"/>
      <c r="BC8" s="331" t="str">
        <f>IF(入力シート!E89="","",入力シート!E89)</f>
        <v/>
      </c>
      <c r="BD8" s="332"/>
      <c r="BE8" s="332"/>
      <c r="BF8" s="332"/>
      <c r="BG8" s="332"/>
      <c r="BH8" s="332"/>
      <c r="BI8" s="332"/>
      <c r="BJ8" s="332"/>
      <c r="BK8" s="332"/>
      <c r="BL8" s="333"/>
      <c r="BM8" s="21" t="s">
        <v>11</v>
      </c>
      <c r="BN8" s="21"/>
      <c r="BO8" s="21"/>
      <c r="BP8" s="65"/>
      <c r="BQ8" s="21" t="s">
        <v>12</v>
      </c>
      <c r="BR8" s="21"/>
      <c r="BS8" s="21"/>
      <c r="BT8" s="21"/>
      <c r="BU8" s="65"/>
      <c r="BV8" s="65"/>
      <c r="BW8" s="65"/>
      <c r="BX8" s="334" t="str">
        <f>IF(入力シート!E90="","",入力シート!E90)</f>
        <v/>
      </c>
      <c r="BY8" s="335"/>
      <c r="BZ8" s="335"/>
      <c r="CA8" s="335"/>
      <c r="CB8" s="335"/>
      <c r="CC8" s="335"/>
      <c r="CD8" s="335"/>
      <c r="CE8" s="335"/>
      <c r="CF8" s="335"/>
      <c r="CG8" s="335"/>
      <c r="CH8" s="336"/>
      <c r="CI8" s="67" t="s">
        <v>13</v>
      </c>
      <c r="CJ8" s="65"/>
      <c r="CK8" s="65"/>
      <c r="CL8" s="65"/>
      <c r="CM8" s="65"/>
      <c r="CN8" s="65"/>
      <c r="CO8" s="65"/>
      <c r="CP8" s="21"/>
      <c r="CQ8" s="21"/>
      <c r="CR8" s="21"/>
      <c r="CS8" s="21"/>
      <c r="CT8" s="21"/>
      <c r="CU8" s="21"/>
      <c r="CV8" s="21"/>
      <c r="CW8" s="21"/>
      <c r="CX8" s="21"/>
      <c r="CY8" s="21"/>
      <c r="CZ8" s="21"/>
      <c r="DA8" s="21"/>
      <c r="DB8" s="21"/>
      <c r="DC8" s="21"/>
      <c r="DD8" s="21"/>
      <c r="DE8" s="21"/>
      <c r="DF8" s="21"/>
      <c r="DG8" s="21"/>
      <c r="DH8" s="21"/>
      <c r="DI8" s="309" t="str">
        <f>IF(入力シート!E91="","",IF(入力シート!E91="増加","」",""))</f>
        <v/>
      </c>
      <c r="DJ8" s="310"/>
      <c r="DK8" s="310"/>
      <c r="DL8" s="311"/>
      <c r="DM8" s="21" t="s">
        <v>14</v>
      </c>
      <c r="DN8" s="21"/>
      <c r="DO8" s="21"/>
      <c r="DP8" s="21"/>
      <c r="DQ8" s="21"/>
      <c r="DR8" s="21"/>
      <c r="DS8" s="309" t="str">
        <f>IF(入力シート!E91="","",IF(入力シート!E91="維持","」",""))</f>
        <v/>
      </c>
      <c r="DT8" s="310"/>
      <c r="DU8" s="310"/>
      <c r="DV8" s="311"/>
      <c r="DW8" s="21" t="s">
        <v>15</v>
      </c>
      <c r="DX8" s="21"/>
      <c r="DY8" s="21"/>
      <c r="DZ8" s="21"/>
      <c r="EA8" s="21"/>
      <c r="EB8" s="309" t="str">
        <f>IF(入力シート!E91="","",IF(入力シート!E91="減少","」",""))</f>
        <v/>
      </c>
      <c r="EC8" s="310"/>
      <c r="ED8" s="310"/>
      <c r="EE8" s="311"/>
      <c r="EF8" s="21" t="s">
        <v>16</v>
      </c>
      <c r="EG8" s="21"/>
      <c r="EH8" s="21"/>
      <c r="EI8" s="21"/>
      <c r="EJ8" s="21"/>
      <c r="EK8" s="21"/>
      <c r="EL8" s="66"/>
      <c r="EM8" s="68"/>
      <c r="EN8" s="69"/>
    </row>
    <row r="9" spans="1:144" s="82" customFormat="1" ht="21.95" customHeight="1">
      <c r="A9" s="70"/>
      <c r="B9" s="21"/>
      <c r="C9" s="21"/>
      <c r="D9" s="309" t="str">
        <f>IF(入力シート!E92="","",IF(入力シート!E92="有","」",""))</f>
        <v/>
      </c>
      <c r="E9" s="310"/>
      <c r="F9" s="310"/>
      <c r="G9" s="311"/>
      <c r="H9" s="21"/>
      <c r="I9" s="21" t="s">
        <v>17</v>
      </c>
      <c r="J9" s="21"/>
      <c r="K9" s="21"/>
      <c r="L9" s="21"/>
      <c r="M9" s="21"/>
      <c r="N9" s="21"/>
      <c r="O9" s="21"/>
      <c r="P9" s="21"/>
      <c r="Q9" s="21"/>
      <c r="R9" s="71"/>
      <c r="S9" s="71"/>
      <c r="T9" s="71"/>
      <c r="U9" s="71"/>
      <c r="V9" s="71"/>
      <c r="W9" s="71"/>
      <c r="X9" s="204" t="str">
        <f>IF(入力シート!E93="","",入力シート!E93)</f>
        <v/>
      </c>
      <c r="Y9" s="204"/>
      <c r="Z9" s="204"/>
      <c r="AA9" s="204"/>
      <c r="AB9" s="204"/>
      <c r="AC9" s="204"/>
      <c r="AD9" s="204"/>
      <c r="AE9" s="204"/>
      <c r="AF9" s="204"/>
      <c r="AG9" s="204"/>
      <c r="AH9" s="204"/>
      <c r="AI9" s="204"/>
      <c r="AJ9" s="204"/>
      <c r="AK9" s="204"/>
      <c r="AL9" s="204"/>
      <c r="AM9" s="204"/>
      <c r="AN9" s="204"/>
      <c r="AO9" s="204"/>
      <c r="AP9" s="204"/>
      <c r="AQ9" s="204"/>
      <c r="AR9" s="204"/>
      <c r="AS9" s="204"/>
      <c r="AT9" s="204"/>
      <c r="AU9" s="204"/>
      <c r="AV9" s="204"/>
      <c r="AW9" s="204"/>
      <c r="AX9" s="204"/>
      <c r="AY9" s="204"/>
      <c r="AZ9" s="204"/>
      <c r="BA9" s="204"/>
      <c r="BB9" s="204"/>
      <c r="BC9" s="204"/>
      <c r="BD9" s="204"/>
      <c r="BE9" s="204"/>
      <c r="BF9" s="204"/>
      <c r="BG9" s="204"/>
      <c r="BH9" s="204"/>
      <c r="BI9" s="204"/>
      <c r="BJ9" s="71" t="s">
        <v>18</v>
      </c>
      <c r="BK9" s="72"/>
      <c r="BL9" s="65"/>
      <c r="BM9" s="21"/>
      <c r="BN9" s="21"/>
      <c r="BO9" s="21"/>
      <c r="BP9" s="21"/>
      <c r="BQ9" s="21"/>
      <c r="BR9" s="21"/>
      <c r="BS9" s="21"/>
      <c r="BT9" s="21"/>
      <c r="BU9" s="21"/>
      <c r="BV9" s="21"/>
      <c r="BW9" s="21"/>
      <c r="BX9" s="21"/>
      <c r="BY9" s="21"/>
      <c r="BZ9" s="21"/>
      <c r="CA9" s="21"/>
      <c r="CB9" s="21"/>
      <c r="CC9" s="21"/>
      <c r="CD9" s="21"/>
      <c r="CE9" s="21"/>
      <c r="CF9" s="21"/>
      <c r="CG9" s="21"/>
      <c r="CH9" s="21"/>
      <c r="CI9" s="21"/>
      <c r="CJ9" s="21"/>
      <c r="CK9" s="21"/>
      <c r="CL9" s="21"/>
      <c r="CM9" s="21"/>
      <c r="CN9" s="21"/>
      <c r="CO9" s="21"/>
      <c r="CP9" s="21"/>
      <c r="CQ9" s="21"/>
      <c r="CR9" s="21"/>
      <c r="CS9" s="21"/>
      <c r="CT9" s="21"/>
      <c r="CU9" s="21"/>
      <c r="CV9" s="21"/>
      <c r="CW9" s="21"/>
      <c r="CX9" s="21"/>
      <c r="CY9" s="21"/>
      <c r="CZ9" s="21"/>
      <c r="DA9" s="21"/>
      <c r="DB9" s="21"/>
      <c r="DC9" s="21"/>
      <c r="DD9" s="21"/>
      <c r="DE9" s="21"/>
      <c r="DF9" s="21"/>
      <c r="DG9" s="21"/>
      <c r="DH9" s="21"/>
      <c r="DI9" s="21"/>
      <c r="DJ9" s="21"/>
      <c r="DK9" s="21"/>
      <c r="DL9" s="21"/>
      <c r="DM9" s="21"/>
      <c r="DN9" s="21"/>
      <c r="DO9" s="21"/>
      <c r="DP9" s="21"/>
      <c r="DQ9" s="21"/>
      <c r="DR9" s="21"/>
      <c r="DS9" s="21"/>
      <c r="DT9" s="21"/>
      <c r="DU9" s="21"/>
      <c r="DV9" s="21"/>
      <c r="DW9" s="21"/>
      <c r="DX9" s="21"/>
      <c r="DY9" s="21"/>
      <c r="DZ9" s="21"/>
      <c r="EA9" s="21"/>
      <c r="EB9" s="21"/>
      <c r="EC9" s="21"/>
      <c r="ED9" s="21"/>
      <c r="EE9" s="21"/>
      <c r="EF9" s="21"/>
      <c r="EG9" s="21"/>
      <c r="EH9" s="21"/>
      <c r="EI9" s="21"/>
      <c r="EJ9" s="21"/>
      <c r="EK9" s="21"/>
      <c r="EL9" s="66"/>
      <c r="EM9" s="21"/>
      <c r="EN9" s="65"/>
    </row>
    <row r="10" spans="1:144" s="82" customFormat="1" ht="3.95" customHeight="1">
      <c r="A10" s="70"/>
      <c r="B10" s="21"/>
      <c r="C10" s="21"/>
      <c r="D10" s="21"/>
      <c r="E10" s="21"/>
      <c r="F10" s="21"/>
      <c r="G10" s="21"/>
      <c r="H10" s="21"/>
      <c r="I10" s="21"/>
      <c r="J10" s="21"/>
      <c r="K10" s="21"/>
      <c r="L10" s="21"/>
      <c r="M10" s="21"/>
      <c r="N10" s="21"/>
      <c r="O10" s="21"/>
      <c r="P10" s="21"/>
      <c r="Q10" s="21"/>
      <c r="R10" s="21"/>
      <c r="S10" s="21"/>
      <c r="T10" s="21"/>
      <c r="U10" s="21"/>
      <c r="V10" s="21"/>
      <c r="W10" s="21"/>
      <c r="X10" s="21"/>
      <c r="Y10" s="21"/>
      <c r="Z10" s="21"/>
      <c r="AA10" s="21"/>
      <c r="AB10" s="21"/>
      <c r="AC10" s="21"/>
      <c r="AD10" s="21"/>
      <c r="AE10" s="21"/>
      <c r="AF10" s="21"/>
      <c r="AG10" s="21"/>
      <c r="AH10" s="21"/>
      <c r="AI10" s="21"/>
      <c r="AJ10" s="21"/>
      <c r="AK10" s="21"/>
      <c r="AL10" s="21"/>
      <c r="AM10" s="21"/>
      <c r="AN10" s="21"/>
      <c r="AO10" s="21"/>
      <c r="AP10" s="21"/>
      <c r="AQ10" s="21"/>
      <c r="AR10" s="21"/>
      <c r="AS10" s="21"/>
      <c r="AT10" s="21"/>
      <c r="AU10" s="21"/>
      <c r="AV10" s="21"/>
      <c r="AW10" s="21"/>
      <c r="AX10" s="21"/>
      <c r="AY10" s="21"/>
      <c r="AZ10" s="21"/>
      <c r="BA10" s="21"/>
      <c r="BB10" s="21"/>
      <c r="BC10" s="21"/>
      <c r="BD10" s="21"/>
      <c r="BE10" s="21"/>
      <c r="BF10" s="21"/>
      <c r="BG10" s="21"/>
      <c r="BH10" s="21"/>
      <c r="BI10" s="21"/>
      <c r="BJ10" s="21"/>
      <c r="BK10" s="21"/>
      <c r="BL10" s="21"/>
      <c r="BM10" s="21"/>
      <c r="BN10" s="21"/>
      <c r="BO10" s="21"/>
      <c r="BP10" s="21"/>
      <c r="BQ10" s="21"/>
      <c r="BR10" s="21"/>
      <c r="BS10" s="21"/>
      <c r="BT10" s="21"/>
      <c r="BU10" s="21"/>
      <c r="BV10" s="21"/>
      <c r="BW10" s="21"/>
      <c r="BX10" s="21"/>
      <c r="BY10" s="21"/>
      <c r="BZ10" s="21"/>
      <c r="CA10" s="21"/>
      <c r="CB10" s="21"/>
      <c r="CC10" s="21"/>
      <c r="CD10" s="21"/>
      <c r="CE10" s="21"/>
      <c r="CF10" s="21"/>
      <c r="CG10" s="21"/>
      <c r="CH10" s="21"/>
      <c r="CI10" s="21"/>
      <c r="CJ10" s="21"/>
      <c r="CK10" s="21"/>
      <c r="CL10" s="21"/>
      <c r="CM10" s="21"/>
      <c r="CN10" s="21"/>
      <c r="CO10" s="21"/>
      <c r="CP10" s="21"/>
      <c r="CQ10" s="21"/>
      <c r="CR10" s="21"/>
      <c r="CS10" s="21"/>
      <c r="CT10" s="21"/>
      <c r="CU10" s="21"/>
      <c r="CV10" s="21"/>
      <c r="CW10" s="21"/>
      <c r="CX10" s="21"/>
      <c r="CY10" s="21"/>
      <c r="CZ10" s="21"/>
      <c r="DA10" s="21"/>
      <c r="DB10" s="21"/>
      <c r="DC10" s="21"/>
      <c r="DD10" s="21"/>
      <c r="DE10" s="21"/>
      <c r="DF10" s="21"/>
      <c r="DG10" s="21"/>
      <c r="DH10" s="21"/>
      <c r="DI10" s="21"/>
      <c r="DJ10" s="21"/>
      <c r="DK10" s="21"/>
      <c r="DL10" s="21"/>
      <c r="DM10" s="21"/>
      <c r="DN10" s="21"/>
      <c r="DO10" s="21"/>
      <c r="DP10" s="21"/>
      <c r="DQ10" s="21"/>
      <c r="DR10" s="21"/>
      <c r="DS10" s="21"/>
      <c r="DT10" s="21"/>
      <c r="DU10" s="21"/>
      <c r="DV10" s="21"/>
      <c r="DW10" s="21"/>
      <c r="DX10" s="21"/>
      <c r="DY10" s="21"/>
      <c r="DZ10" s="21"/>
      <c r="EA10" s="21"/>
      <c r="EB10" s="21"/>
      <c r="EC10" s="21"/>
      <c r="ED10" s="21"/>
      <c r="EE10" s="21"/>
      <c r="EF10" s="21"/>
      <c r="EG10" s="21"/>
      <c r="EH10" s="21"/>
      <c r="EI10" s="21"/>
      <c r="EJ10" s="21"/>
      <c r="EK10" s="21"/>
      <c r="EL10" s="66"/>
      <c r="EM10" s="21"/>
      <c r="EN10" s="65"/>
    </row>
    <row r="11" spans="1:144" s="82" customFormat="1" ht="21.95" customHeight="1">
      <c r="A11" s="70"/>
      <c r="B11" s="21"/>
      <c r="C11" s="21"/>
      <c r="D11" s="309" t="str">
        <f>IF(AND(Q11="",CO11="",Q13="",CO13="",Q15=""),"","」")</f>
        <v/>
      </c>
      <c r="E11" s="310"/>
      <c r="F11" s="310"/>
      <c r="G11" s="311"/>
      <c r="H11" s="21"/>
      <c r="I11" s="21" t="s">
        <v>19</v>
      </c>
      <c r="J11" s="21"/>
      <c r="K11" s="21"/>
      <c r="L11" s="21"/>
      <c r="M11" s="21"/>
      <c r="N11" s="21"/>
      <c r="O11" s="21"/>
      <c r="P11" s="21"/>
      <c r="Q11" s="309" t="str">
        <f>IF(AND(AK11="",AV11="",BE11=""),"","」")</f>
        <v/>
      </c>
      <c r="R11" s="310"/>
      <c r="S11" s="310"/>
      <c r="T11" s="311"/>
      <c r="U11" s="21"/>
      <c r="V11" s="21" t="s">
        <v>20</v>
      </c>
      <c r="W11" s="21"/>
      <c r="X11" s="21"/>
      <c r="Y11" s="21"/>
      <c r="Z11" s="21"/>
      <c r="AA11" s="21"/>
      <c r="AB11" s="21"/>
      <c r="AC11" s="21"/>
      <c r="AD11" s="21"/>
      <c r="AE11" s="21"/>
      <c r="AF11" s="21"/>
      <c r="AG11" s="65"/>
      <c r="AH11" s="65"/>
      <c r="AI11" s="65"/>
      <c r="AJ11" s="65"/>
      <c r="AK11" s="309" t="str">
        <f>IF(入力シート!E94="","",IF(入力シート!E94="軽","」",""))</f>
        <v/>
      </c>
      <c r="AL11" s="310"/>
      <c r="AM11" s="310"/>
      <c r="AN11" s="311"/>
      <c r="AO11" s="21" t="s">
        <v>21</v>
      </c>
      <c r="AP11" s="65"/>
      <c r="AQ11" s="65"/>
      <c r="AR11" s="65"/>
      <c r="AS11" s="65"/>
      <c r="AT11" s="21"/>
      <c r="AU11" s="65"/>
      <c r="AV11" s="309" t="str">
        <f>IF(入力シート!E94="","",IF(入力シート!E94="中","」",""))</f>
        <v/>
      </c>
      <c r="AW11" s="310"/>
      <c r="AX11" s="310"/>
      <c r="AY11" s="311"/>
      <c r="AZ11" s="21" t="s">
        <v>22</v>
      </c>
      <c r="BA11" s="21"/>
      <c r="BB11" s="21"/>
      <c r="BC11" s="21"/>
      <c r="BD11" s="21"/>
      <c r="BE11" s="309" t="str">
        <f>IF(入力シート!E94="","",IF(入力シート!E94="重","」",""))</f>
        <v/>
      </c>
      <c r="BF11" s="310"/>
      <c r="BG11" s="310"/>
      <c r="BH11" s="311"/>
      <c r="BI11" s="21" t="s">
        <v>23</v>
      </c>
      <c r="BJ11" s="21"/>
      <c r="BK11" s="21"/>
      <c r="BL11" s="21"/>
      <c r="BM11" s="21"/>
      <c r="BN11" s="21"/>
      <c r="BO11" s="21"/>
      <c r="BP11" s="21"/>
      <c r="BQ11" s="21"/>
      <c r="BR11" s="21"/>
      <c r="BS11" s="21"/>
      <c r="BT11" s="21"/>
      <c r="BU11" s="21"/>
      <c r="BV11" s="21"/>
      <c r="BW11" s="21"/>
      <c r="BX11" s="21"/>
      <c r="BY11" s="21"/>
      <c r="BZ11" s="21"/>
      <c r="CA11" s="21"/>
      <c r="CB11" s="21"/>
      <c r="CC11" s="21"/>
      <c r="CD11" s="21"/>
      <c r="CE11" s="21"/>
      <c r="CF11" s="21"/>
      <c r="CG11" s="21"/>
      <c r="CH11" s="21"/>
      <c r="CI11" s="21"/>
      <c r="CJ11" s="21"/>
      <c r="CK11" s="21"/>
      <c r="CL11" s="21"/>
      <c r="CM11" s="21"/>
      <c r="CN11" s="21"/>
      <c r="CO11" s="309" t="str">
        <f>IF(AND(DJ11="",DT11="",EC11=""),"","」")</f>
        <v/>
      </c>
      <c r="CP11" s="310"/>
      <c r="CQ11" s="310"/>
      <c r="CR11" s="311"/>
      <c r="CS11" s="21"/>
      <c r="CT11" s="21" t="s">
        <v>24</v>
      </c>
      <c r="CU11" s="21"/>
      <c r="CV11" s="21"/>
      <c r="CW11" s="21"/>
      <c r="CX11" s="21"/>
      <c r="CY11" s="21"/>
      <c r="CZ11" s="21"/>
      <c r="DA11" s="21"/>
      <c r="DB11" s="21"/>
      <c r="DC11" s="21"/>
      <c r="DD11" s="21"/>
      <c r="DE11" s="21"/>
      <c r="DF11" s="21"/>
      <c r="DG11" s="21"/>
      <c r="DH11" s="21"/>
      <c r="DI11" s="21"/>
      <c r="DJ11" s="309" t="str">
        <f>IF(入力シート!E95="","",IF(入力シート!E95="軽","」",""))</f>
        <v/>
      </c>
      <c r="DK11" s="310"/>
      <c r="DL11" s="310"/>
      <c r="DM11" s="311"/>
      <c r="DN11" s="21" t="s">
        <v>21</v>
      </c>
      <c r="DO11" s="21"/>
      <c r="DP11" s="21"/>
      <c r="DQ11" s="21"/>
      <c r="DR11" s="21"/>
      <c r="DS11" s="21"/>
      <c r="DT11" s="309" t="str">
        <f>IF(入力シート!E95="","",IF(入力シート!E95="中","」",""))</f>
        <v/>
      </c>
      <c r="DU11" s="310"/>
      <c r="DV11" s="310"/>
      <c r="DW11" s="311"/>
      <c r="DX11" s="21" t="s">
        <v>22</v>
      </c>
      <c r="DY11" s="21"/>
      <c r="DZ11" s="21"/>
      <c r="EA11" s="21"/>
      <c r="EB11" s="21"/>
      <c r="EC11" s="309" t="str">
        <f>IF(入力シート!E95="","",IF(入力シート!E95="重","」",""))</f>
        <v/>
      </c>
      <c r="ED11" s="310"/>
      <c r="EE11" s="310"/>
      <c r="EF11" s="311"/>
      <c r="EG11" s="21" t="s">
        <v>23</v>
      </c>
      <c r="EH11" s="21"/>
      <c r="EI11" s="21"/>
      <c r="EJ11" s="21"/>
      <c r="EK11" s="21"/>
      <c r="EL11" s="66"/>
      <c r="EM11" s="21"/>
      <c r="EN11" s="65"/>
    </row>
    <row r="12" spans="1:144" s="82" customFormat="1" ht="3.95" customHeight="1">
      <c r="A12" s="70"/>
      <c r="B12" s="21"/>
      <c r="C12" s="21"/>
      <c r="D12" s="21"/>
      <c r="E12" s="21"/>
      <c r="F12" s="21"/>
      <c r="G12" s="21"/>
      <c r="H12" s="21"/>
      <c r="I12" s="21"/>
      <c r="J12" s="21"/>
      <c r="K12" s="21"/>
      <c r="L12" s="21"/>
      <c r="M12" s="21"/>
      <c r="N12" s="21"/>
      <c r="O12" s="21"/>
      <c r="P12" s="21"/>
      <c r="Q12" s="21"/>
      <c r="R12" s="21"/>
      <c r="S12" s="21"/>
      <c r="T12" s="21"/>
      <c r="U12" s="21"/>
      <c r="V12" s="21"/>
      <c r="W12" s="21"/>
      <c r="X12" s="21"/>
      <c r="Y12" s="21"/>
      <c r="Z12" s="21"/>
      <c r="AA12" s="21"/>
      <c r="AB12" s="21"/>
      <c r="AC12" s="21"/>
      <c r="AD12" s="21"/>
      <c r="AE12" s="21"/>
      <c r="AF12" s="21"/>
      <c r="AG12" s="65"/>
      <c r="AH12" s="65"/>
      <c r="AI12" s="65"/>
      <c r="AJ12" s="65"/>
      <c r="AK12" s="21"/>
      <c r="AL12" s="21"/>
      <c r="AM12" s="21"/>
      <c r="AN12" s="21"/>
      <c r="AO12" s="21"/>
      <c r="AP12" s="65"/>
      <c r="AQ12" s="65"/>
      <c r="AR12" s="65"/>
      <c r="AS12" s="65"/>
      <c r="AT12" s="21"/>
      <c r="AU12" s="65"/>
      <c r="AV12" s="21"/>
      <c r="AW12" s="21"/>
      <c r="AX12" s="21"/>
      <c r="AY12" s="21"/>
      <c r="AZ12" s="21"/>
      <c r="BA12" s="21"/>
      <c r="BB12" s="21"/>
      <c r="BC12" s="21"/>
      <c r="BD12" s="21"/>
      <c r="BE12" s="21"/>
      <c r="BF12" s="21"/>
      <c r="BG12" s="21"/>
      <c r="BH12" s="21"/>
      <c r="BI12" s="21"/>
      <c r="BJ12" s="21"/>
      <c r="BK12" s="21"/>
      <c r="BL12" s="21"/>
      <c r="BM12" s="21"/>
      <c r="BN12" s="21"/>
      <c r="BO12" s="21"/>
      <c r="BP12" s="21"/>
      <c r="BQ12" s="21"/>
      <c r="BR12" s="21"/>
      <c r="BS12" s="21"/>
      <c r="BT12" s="21"/>
      <c r="BU12" s="21"/>
      <c r="BV12" s="21"/>
      <c r="BW12" s="21"/>
      <c r="BX12" s="21"/>
      <c r="BY12" s="21"/>
      <c r="BZ12" s="21"/>
      <c r="CA12" s="21"/>
      <c r="CB12" s="21"/>
      <c r="CC12" s="21"/>
      <c r="CD12" s="21"/>
      <c r="CE12" s="21"/>
      <c r="CF12" s="21"/>
      <c r="CG12" s="21"/>
      <c r="CH12" s="21"/>
      <c r="CI12" s="21"/>
      <c r="CJ12" s="21"/>
      <c r="CK12" s="21"/>
      <c r="CL12" s="21"/>
      <c r="CM12" s="21"/>
      <c r="CN12" s="21"/>
      <c r="CO12" s="21"/>
      <c r="CP12" s="21"/>
      <c r="CQ12" s="21"/>
      <c r="CR12" s="21"/>
      <c r="CS12" s="21"/>
      <c r="CT12" s="21"/>
      <c r="CU12" s="21"/>
      <c r="CV12" s="21"/>
      <c r="CW12" s="21"/>
      <c r="CX12" s="21"/>
      <c r="CY12" s="21"/>
      <c r="CZ12" s="21"/>
      <c r="DA12" s="21"/>
      <c r="DB12" s="21"/>
      <c r="DC12" s="21"/>
      <c r="DD12" s="21"/>
      <c r="DE12" s="21"/>
      <c r="DF12" s="21"/>
      <c r="DG12" s="21"/>
      <c r="DH12" s="21"/>
      <c r="DI12" s="21"/>
      <c r="DJ12" s="21"/>
      <c r="DK12" s="21"/>
      <c r="DL12" s="21"/>
      <c r="DM12" s="21"/>
      <c r="DN12" s="21"/>
      <c r="DO12" s="21"/>
      <c r="DP12" s="21"/>
      <c r="DQ12" s="21"/>
      <c r="DR12" s="21"/>
      <c r="DS12" s="21"/>
      <c r="DT12" s="21"/>
      <c r="DU12" s="21"/>
      <c r="DV12" s="21"/>
      <c r="DW12" s="21"/>
      <c r="DX12" s="21"/>
      <c r="DY12" s="21"/>
      <c r="DZ12" s="21"/>
      <c r="EA12" s="21"/>
      <c r="EB12" s="21"/>
      <c r="EC12" s="21"/>
      <c r="ED12" s="21"/>
      <c r="EE12" s="21"/>
      <c r="EF12" s="21"/>
      <c r="EG12" s="21"/>
      <c r="EH12" s="21"/>
      <c r="EI12" s="21"/>
      <c r="EJ12" s="21"/>
      <c r="EK12" s="21"/>
      <c r="EL12" s="66"/>
      <c r="EM12" s="21"/>
      <c r="EN12" s="65"/>
    </row>
    <row r="13" spans="1:144" s="82" customFormat="1" ht="21.95" customHeight="1">
      <c r="A13" s="70"/>
      <c r="B13" s="21"/>
      <c r="C13" s="21"/>
      <c r="D13" s="21"/>
      <c r="E13" s="21"/>
      <c r="F13" s="21"/>
      <c r="G13" s="21"/>
      <c r="H13" s="21"/>
      <c r="I13" s="21"/>
      <c r="J13" s="21"/>
      <c r="K13" s="21"/>
      <c r="L13" s="21"/>
      <c r="M13" s="21"/>
      <c r="N13" s="21"/>
      <c r="O13" s="21"/>
      <c r="P13" s="73"/>
      <c r="Q13" s="309" t="str">
        <f>IF(AND(AK13="",AV13="",BE13=""),"","」")</f>
        <v/>
      </c>
      <c r="R13" s="310"/>
      <c r="S13" s="310"/>
      <c r="T13" s="311"/>
      <c r="U13" s="21"/>
      <c r="V13" s="21" t="s">
        <v>25</v>
      </c>
      <c r="W13" s="21"/>
      <c r="X13" s="21"/>
      <c r="Y13" s="21"/>
      <c r="Z13" s="21"/>
      <c r="AA13" s="21"/>
      <c r="AB13" s="21"/>
      <c r="AC13" s="21"/>
      <c r="AD13" s="21"/>
      <c r="AE13" s="21"/>
      <c r="AF13" s="21"/>
      <c r="AG13" s="65"/>
      <c r="AH13" s="65"/>
      <c r="AI13" s="65"/>
      <c r="AJ13" s="65"/>
      <c r="AK13" s="309" t="str">
        <f>IF(入力シート!E96="","",IF(入力シート!E96="軽","」",""))</f>
        <v/>
      </c>
      <c r="AL13" s="310"/>
      <c r="AM13" s="310"/>
      <c r="AN13" s="311"/>
      <c r="AO13" s="21" t="s">
        <v>21</v>
      </c>
      <c r="AP13" s="65"/>
      <c r="AQ13" s="65"/>
      <c r="AR13" s="65"/>
      <c r="AS13" s="65"/>
      <c r="AT13" s="21"/>
      <c r="AU13" s="65"/>
      <c r="AV13" s="309" t="str">
        <f>IF(入力シート!E96="","",IF(入力シート!E96="中","」",""))</f>
        <v/>
      </c>
      <c r="AW13" s="310"/>
      <c r="AX13" s="310"/>
      <c r="AY13" s="311"/>
      <c r="AZ13" s="21" t="s">
        <v>22</v>
      </c>
      <c r="BA13" s="21"/>
      <c r="BB13" s="21"/>
      <c r="BC13" s="21"/>
      <c r="BD13" s="21"/>
      <c r="BE13" s="309" t="str">
        <f>IF(入力シート!E96="","",IF(入力シート!E96="重","」",""))</f>
        <v/>
      </c>
      <c r="BF13" s="310"/>
      <c r="BG13" s="310"/>
      <c r="BH13" s="311"/>
      <c r="BI13" s="21" t="s">
        <v>23</v>
      </c>
      <c r="BJ13" s="21"/>
      <c r="BK13" s="21"/>
      <c r="BL13" s="21"/>
      <c r="BM13" s="21"/>
      <c r="BN13" s="21"/>
      <c r="BO13" s="21"/>
      <c r="BP13" s="65"/>
      <c r="BQ13" s="65"/>
      <c r="BR13" s="65"/>
      <c r="BS13" s="65"/>
      <c r="BT13" s="65"/>
      <c r="BU13" s="65"/>
      <c r="BV13" s="65"/>
      <c r="BW13" s="65"/>
      <c r="BX13" s="65"/>
      <c r="BY13" s="65"/>
      <c r="BZ13" s="65"/>
      <c r="CA13" s="65"/>
      <c r="CB13" s="65"/>
      <c r="CC13" s="65"/>
      <c r="CD13" s="65"/>
      <c r="CE13" s="21"/>
      <c r="CF13" s="21"/>
      <c r="CG13" s="21"/>
      <c r="CH13" s="21"/>
      <c r="CI13" s="21"/>
      <c r="CJ13" s="21"/>
      <c r="CK13" s="21"/>
      <c r="CL13" s="21"/>
      <c r="CM13" s="21"/>
      <c r="CN13" s="21"/>
      <c r="CO13" s="309" t="str">
        <f>IF(AND(DJ13="",DT13="",EC13=""),"","」")</f>
        <v/>
      </c>
      <c r="CP13" s="310"/>
      <c r="CQ13" s="310"/>
      <c r="CR13" s="311"/>
      <c r="CS13" s="21"/>
      <c r="CT13" s="21" t="s">
        <v>26</v>
      </c>
      <c r="CU13" s="21"/>
      <c r="CV13" s="21"/>
      <c r="CW13" s="21"/>
      <c r="CX13" s="21"/>
      <c r="CY13" s="21"/>
      <c r="CZ13" s="21"/>
      <c r="DA13" s="21"/>
      <c r="DB13" s="21"/>
      <c r="DC13" s="21"/>
      <c r="DD13" s="21"/>
      <c r="DE13" s="21"/>
      <c r="DF13" s="21"/>
      <c r="DG13" s="21"/>
      <c r="DH13" s="21"/>
      <c r="DI13" s="21"/>
      <c r="DJ13" s="309" t="str">
        <f>IF(入力シート!E97="","",IF(入力シート!E97="軽","」",""))</f>
        <v/>
      </c>
      <c r="DK13" s="310"/>
      <c r="DL13" s="310"/>
      <c r="DM13" s="311"/>
      <c r="DN13" s="21" t="s">
        <v>21</v>
      </c>
      <c r="DO13" s="21"/>
      <c r="DP13" s="21"/>
      <c r="DQ13" s="21"/>
      <c r="DR13" s="21"/>
      <c r="DS13" s="21"/>
      <c r="DT13" s="309" t="str">
        <f>IF(入力シート!E97="","",IF(入力シート!E97="中","」",""))</f>
        <v/>
      </c>
      <c r="DU13" s="310"/>
      <c r="DV13" s="310"/>
      <c r="DW13" s="311"/>
      <c r="DX13" s="21" t="s">
        <v>22</v>
      </c>
      <c r="DY13" s="21"/>
      <c r="DZ13" s="21"/>
      <c r="EA13" s="21"/>
      <c r="EB13" s="21"/>
      <c r="EC13" s="309" t="str">
        <f>IF(入力シート!E97="","",IF(入力シート!E97="重","」",""))</f>
        <v/>
      </c>
      <c r="ED13" s="310"/>
      <c r="EE13" s="310"/>
      <c r="EF13" s="311"/>
      <c r="EG13" s="21" t="s">
        <v>23</v>
      </c>
      <c r="EH13" s="21"/>
      <c r="EI13" s="21"/>
      <c r="EJ13" s="21"/>
      <c r="EK13" s="21"/>
      <c r="EL13" s="66"/>
      <c r="EM13" s="21"/>
      <c r="EN13" s="65"/>
    </row>
    <row r="14" spans="1:144" s="82" customFormat="1" ht="3.95" customHeight="1">
      <c r="A14" s="70"/>
      <c r="B14" s="21"/>
      <c r="C14" s="21"/>
      <c r="D14" s="21"/>
      <c r="E14" s="21"/>
      <c r="F14" s="21"/>
      <c r="G14" s="21"/>
      <c r="H14" s="21"/>
      <c r="I14" s="21"/>
      <c r="J14" s="21"/>
      <c r="K14" s="21"/>
      <c r="L14" s="21"/>
      <c r="M14" s="21"/>
      <c r="N14" s="21"/>
      <c r="O14" s="21"/>
      <c r="P14" s="21"/>
      <c r="Q14" s="21"/>
      <c r="R14" s="21"/>
      <c r="S14" s="21"/>
      <c r="T14" s="21"/>
      <c r="U14" s="21"/>
      <c r="V14" s="21"/>
      <c r="W14" s="21"/>
      <c r="X14" s="21"/>
      <c r="Y14" s="21"/>
      <c r="Z14" s="21"/>
      <c r="AA14" s="21"/>
      <c r="AB14" s="21"/>
      <c r="AC14" s="21"/>
      <c r="AD14" s="21"/>
      <c r="AE14" s="21"/>
      <c r="AF14" s="21"/>
      <c r="AG14" s="21"/>
      <c r="AH14" s="21"/>
      <c r="AI14" s="21"/>
      <c r="AJ14" s="21"/>
      <c r="AK14" s="21"/>
      <c r="AL14" s="21"/>
      <c r="AM14" s="21"/>
      <c r="AN14" s="21"/>
      <c r="AO14" s="21"/>
      <c r="AP14" s="21"/>
      <c r="AQ14" s="21"/>
      <c r="AR14" s="21"/>
      <c r="AS14" s="21"/>
      <c r="AT14" s="21"/>
      <c r="AU14" s="21"/>
      <c r="AV14" s="21"/>
      <c r="AW14" s="21"/>
      <c r="AX14" s="21"/>
      <c r="AY14" s="21"/>
      <c r="AZ14" s="21"/>
      <c r="BA14" s="21"/>
      <c r="BB14" s="21"/>
      <c r="BC14" s="21"/>
      <c r="BD14" s="21"/>
      <c r="BE14" s="21"/>
      <c r="BF14" s="21"/>
      <c r="BG14" s="21"/>
      <c r="BH14" s="21"/>
      <c r="BI14" s="21"/>
      <c r="BJ14" s="21"/>
      <c r="BK14" s="21"/>
      <c r="BL14" s="21"/>
      <c r="BM14" s="21"/>
      <c r="BN14" s="21"/>
      <c r="BO14" s="21"/>
      <c r="BP14" s="21"/>
      <c r="BQ14" s="21"/>
      <c r="BR14" s="21"/>
      <c r="BS14" s="21"/>
      <c r="BT14" s="21"/>
      <c r="BU14" s="21"/>
      <c r="BV14" s="21"/>
      <c r="BW14" s="21"/>
      <c r="BX14" s="21"/>
      <c r="BY14" s="21"/>
      <c r="BZ14" s="21"/>
      <c r="CA14" s="21"/>
      <c r="CB14" s="21"/>
      <c r="CC14" s="21"/>
      <c r="CD14" s="21"/>
      <c r="CE14" s="21"/>
      <c r="CF14" s="21"/>
      <c r="CG14" s="21"/>
      <c r="CH14" s="21"/>
      <c r="CI14" s="21"/>
      <c r="CJ14" s="21"/>
      <c r="CK14" s="21"/>
      <c r="CL14" s="21"/>
      <c r="CM14" s="21"/>
      <c r="CN14" s="21"/>
      <c r="CO14" s="21"/>
      <c r="CP14" s="21"/>
      <c r="CQ14" s="21"/>
      <c r="CR14" s="21"/>
      <c r="CS14" s="21"/>
      <c r="CT14" s="21"/>
      <c r="CU14" s="21"/>
      <c r="CV14" s="21"/>
      <c r="CW14" s="21"/>
      <c r="CX14" s="21"/>
      <c r="CY14" s="21"/>
      <c r="CZ14" s="21"/>
      <c r="DA14" s="21"/>
      <c r="DB14" s="21"/>
      <c r="DC14" s="21"/>
      <c r="DD14" s="21"/>
      <c r="DE14" s="21"/>
      <c r="DF14" s="21"/>
      <c r="DG14" s="21"/>
      <c r="DH14" s="21"/>
      <c r="DI14" s="21"/>
      <c r="DJ14" s="21"/>
      <c r="DK14" s="21"/>
      <c r="DL14" s="21"/>
      <c r="DM14" s="21"/>
      <c r="DN14" s="21"/>
      <c r="DO14" s="21"/>
      <c r="DP14" s="21"/>
      <c r="DQ14" s="21"/>
      <c r="DR14" s="21"/>
      <c r="DS14" s="21"/>
      <c r="DT14" s="21"/>
      <c r="DU14" s="21"/>
      <c r="DV14" s="21"/>
      <c r="DW14" s="21"/>
      <c r="DX14" s="21"/>
      <c r="DY14" s="21"/>
      <c r="DZ14" s="21"/>
      <c r="EA14" s="21"/>
      <c r="EB14" s="21"/>
      <c r="EC14" s="21"/>
      <c r="ED14" s="21"/>
      <c r="EE14" s="21"/>
      <c r="EF14" s="21"/>
      <c r="EG14" s="21"/>
      <c r="EH14" s="21"/>
      <c r="EI14" s="21"/>
      <c r="EJ14" s="21"/>
      <c r="EK14" s="21"/>
      <c r="EL14" s="66"/>
      <c r="EM14" s="21"/>
      <c r="EN14" s="65"/>
    </row>
    <row r="15" spans="1:144" s="82" customFormat="1" ht="21.95" customHeight="1">
      <c r="A15" s="70"/>
      <c r="B15" s="21"/>
      <c r="C15" s="21"/>
      <c r="D15" s="21"/>
      <c r="E15" s="21"/>
      <c r="F15" s="21"/>
      <c r="G15" s="21"/>
      <c r="H15" s="21"/>
      <c r="I15" s="21"/>
      <c r="J15" s="21"/>
      <c r="K15" s="21"/>
      <c r="L15" s="21"/>
      <c r="M15" s="21"/>
      <c r="N15" s="21"/>
      <c r="O15" s="21"/>
      <c r="P15" s="21"/>
      <c r="Q15" s="309" t="str">
        <f>IF(AND(BQ15="",CB15="",CL15=""),"","」")</f>
        <v/>
      </c>
      <c r="R15" s="310"/>
      <c r="S15" s="310"/>
      <c r="T15" s="311"/>
      <c r="U15" s="21"/>
      <c r="V15" s="21" t="s">
        <v>27</v>
      </c>
      <c r="W15" s="21"/>
      <c r="X15" s="21"/>
      <c r="Y15" s="21"/>
      <c r="Z15" s="21"/>
      <c r="AA15" s="21"/>
      <c r="AB15" s="21"/>
      <c r="AC15" s="21"/>
      <c r="AD15" s="21"/>
      <c r="AE15" s="21"/>
      <c r="AF15" s="21"/>
      <c r="AG15" s="21"/>
      <c r="AH15" s="21"/>
      <c r="AI15" s="204" t="str">
        <f>IF(入力シート!E99="","",入力シート!E99)</f>
        <v/>
      </c>
      <c r="AJ15" s="204"/>
      <c r="AK15" s="204"/>
      <c r="AL15" s="204"/>
      <c r="AM15" s="204"/>
      <c r="AN15" s="204"/>
      <c r="AO15" s="204"/>
      <c r="AP15" s="204"/>
      <c r="AQ15" s="204"/>
      <c r="AR15" s="204"/>
      <c r="AS15" s="204"/>
      <c r="AT15" s="204"/>
      <c r="AU15" s="204"/>
      <c r="AV15" s="204"/>
      <c r="AW15" s="204"/>
      <c r="AX15" s="204"/>
      <c r="AY15" s="204"/>
      <c r="AZ15" s="204"/>
      <c r="BA15" s="204"/>
      <c r="BB15" s="204"/>
      <c r="BC15" s="204"/>
      <c r="BD15" s="204"/>
      <c r="BE15" s="204"/>
      <c r="BF15" s="204"/>
      <c r="BG15" s="204"/>
      <c r="BH15" s="204"/>
      <c r="BI15" s="21"/>
      <c r="BJ15" s="21"/>
      <c r="BK15" s="21" t="s">
        <v>28</v>
      </c>
      <c r="BL15" s="21"/>
      <c r="BM15" s="21"/>
      <c r="BN15" s="21"/>
      <c r="BO15" s="21"/>
      <c r="BP15" s="65"/>
      <c r="BQ15" s="309" t="str">
        <f>IF(入力シート!E98="","",IF(入力シート!E98="軽","」",""))</f>
        <v/>
      </c>
      <c r="BR15" s="310"/>
      <c r="BS15" s="310"/>
      <c r="BT15" s="311"/>
      <c r="BU15" s="21" t="s">
        <v>21</v>
      </c>
      <c r="BV15" s="21"/>
      <c r="BW15" s="21"/>
      <c r="BX15" s="21"/>
      <c r="BY15" s="21"/>
      <c r="BZ15" s="21"/>
      <c r="CA15" s="21"/>
      <c r="CB15" s="309" t="str">
        <f>IF(入力シート!E98="","",IF(入力シート!E98="中","」",""))</f>
        <v/>
      </c>
      <c r="CC15" s="310"/>
      <c r="CD15" s="310"/>
      <c r="CE15" s="311"/>
      <c r="CF15" s="21" t="s">
        <v>22</v>
      </c>
      <c r="CG15" s="21"/>
      <c r="CH15" s="21"/>
      <c r="CI15" s="21"/>
      <c r="CJ15" s="21"/>
      <c r="CK15" s="21"/>
      <c r="CL15" s="309" t="str">
        <f>IF(入力シート!E98="","",IF(入力シート!E98="重","」",""))</f>
        <v/>
      </c>
      <c r="CM15" s="310"/>
      <c r="CN15" s="310"/>
      <c r="CO15" s="311"/>
      <c r="CP15" s="21" t="s">
        <v>23</v>
      </c>
      <c r="CQ15" s="21"/>
      <c r="CR15" s="21"/>
      <c r="CS15" s="21"/>
      <c r="CT15" s="21"/>
      <c r="CU15" s="21"/>
      <c r="CV15" s="21"/>
      <c r="CW15" s="21"/>
      <c r="CX15" s="21"/>
      <c r="CY15" s="21"/>
      <c r="CZ15" s="21"/>
      <c r="DA15" s="21"/>
      <c r="DB15" s="21"/>
      <c r="DC15" s="21"/>
      <c r="DD15" s="21"/>
      <c r="DE15" s="21"/>
      <c r="DF15" s="21"/>
      <c r="DG15" s="21"/>
      <c r="DH15" s="21"/>
      <c r="DI15" s="21"/>
      <c r="DJ15" s="21"/>
      <c r="DK15" s="21"/>
      <c r="DL15" s="21"/>
      <c r="DM15" s="21"/>
      <c r="DN15" s="21"/>
      <c r="DO15" s="21"/>
      <c r="DP15" s="21"/>
      <c r="DQ15" s="21"/>
      <c r="DR15" s="21"/>
      <c r="DS15" s="21"/>
      <c r="DT15" s="21"/>
      <c r="DU15" s="21"/>
      <c r="DV15" s="21"/>
      <c r="DW15" s="21"/>
      <c r="DX15" s="21"/>
      <c r="DY15" s="21"/>
      <c r="DZ15" s="21"/>
      <c r="EA15" s="21"/>
      <c r="EB15" s="21"/>
      <c r="EC15" s="21"/>
      <c r="ED15" s="21"/>
      <c r="EE15" s="21"/>
      <c r="EF15" s="21"/>
      <c r="EG15" s="21"/>
      <c r="EH15" s="21"/>
      <c r="EI15" s="21"/>
      <c r="EJ15" s="21"/>
      <c r="EK15" s="21"/>
      <c r="EL15" s="66"/>
      <c r="EM15" s="21"/>
      <c r="EN15" s="65"/>
    </row>
    <row r="16" spans="1:144" s="82" customFormat="1" ht="3.95" customHeight="1">
      <c r="A16" s="70"/>
      <c r="B16" s="21"/>
      <c r="C16" s="21"/>
      <c r="D16" s="21"/>
      <c r="E16" s="21"/>
      <c r="F16" s="21"/>
      <c r="G16" s="21"/>
      <c r="H16" s="21"/>
      <c r="I16" s="21"/>
      <c r="J16" s="21"/>
      <c r="K16" s="21"/>
      <c r="L16" s="21"/>
      <c r="M16" s="21"/>
      <c r="N16" s="21"/>
      <c r="O16" s="21"/>
      <c r="P16" s="21"/>
      <c r="Q16" s="21"/>
      <c r="R16" s="21"/>
      <c r="S16" s="21"/>
      <c r="T16" s="21"/>
      <c r="U16" s="21"/>
      <c r="V16" s="21"/>
      <c r="W16" s="21"/>
      <c r="X16" s="21"/>
      <c r="Y16" s="21"/>
      <c r="Z16" s="21"/>
      <c r="AA16" s="21"/>
      <c r="AB16" s="21"/>
      <c r="AC16" s="21"/>
      <c r="AD16" s="21"/>
      <c r="AE16" s="21"/>
      <c r="AF16" s="21"/>
      <c r="AG16" s="21"/>
      <c r="AH16" s="21"/>
      <c r="AI16" s="21"/>
      <c r="AJ16" s="21"/>
      <c r="AK16" s="21"/>
      <c r="AL16" s="21"/>
      <c r="AM16" s="21"/>
      <c r="AN16" s="21"/>
      <c r="AO16" s="21"/>
      <c r="AP16" s="21"/>
      <c r="AQ16" s="21"/>
      <c r="AR16" s="21"/>
      <c r="AS16" s="21"/>
      <c r="AT16" s="21"/>
      <c r="AU16" s="21"/>
      <c r="AV16" s="21"/>
      <c r="AW16" s="21"/>
      <c r="AX16" s="21"/>
      <c r="AY16" s="21"/>
      <c r="AZ16" s="21"/>
      <c r="BA16" s="21"/>
      <c r="BB16" s="21"/>
      <c r="BC16" s="21"/>
      <c r="BD16" s="21"/>
      <c r="BE16" s="21"/>
      <c r="BF16" s="21"/>
      <c r="BG16" s="21"/>
      <c r="BH16" s="21"/>
      <c r="BI16" s="21"/>
      <c r="BJ16" s="21"/>
      <c r="BK16" s="21"/>
      <c r="BL16" s="21"/>
      <c r="BM16" s="21"/>
      <c r="BN16" s="21"/>
      <c r="BO16" s="21"/>
      <c r="BP16" s="21"/>
      <c r="BQ16" s="21"/>
      <c r="BR16" s="21"/>
      <c r="BS16" s="21"/>
      <c r="BT16" s="21"/>
      <c r="BU16" s="21"/>
      <c r="BV16" s="21"/>
      <c r="BW16" s="21"/>
      <c r="BX16" s="21"/>
      <c r="BY16" s="21"/>
      <c r="BZ16" s="21"/>
      <c r="CA16" s="21"/>
      <c r="CB16" s="21"/>
      <c r="CC16" s="21"/>
      <c r="CD16" s="21"/>
      <c r="CE16" s="21"/>
      <c r="CF16" s="21"/>
      <c r="CG16" s="21"/>
      <c r="CH16" s="21"/>
      <c r="CI16" s="21"/>
      <c r="CJ16" s="21"/>
      <c r="CK16" s="21"/>
      <c r="CL16" s="21"/>
      <c r="CM16" s="21"/>
      <c r="CN16" s="21"/>
      <c r="CO16" s="21"/>
      <c r="CP16" s="21"/>
      <c r="CQ16" s="21"/>
      <c r="CR16" s="21"/>
      <c r="CS16" s="21"/>
      <c r="CT16" s="21"/>
      <c r="CU16" s="21"/>
      <c r="CV16" s="21"/>
      <c r="CW16" s="21"/>
      <c r="CX16" s="21"/>
      <c r="CY16" s="21"/>
      <c r="CZ16" s="21"/>
      <c r="DA16" s="21"/>
      <c r="DB16" s="21"/>
      <c r="DC16" s="21"/>
      <c r="DD16" s="21"/>
      <c r="DE16" s="21"/>
      <c r="DF16" s="21"/>
      <c r="DG16" s="21"/>
      <c r="DH16" s="21"/>
      <c r="DI16" s="21"/>
      <c r="DJ16" s="21"/>
      <c r="DK16" s="21"/>
      <c r="DL16" s="21"/>
      <c r="DM16" s="21"/>
      <c r="DN16" s="21"/>
      <c r="DO16" s="21"/>
      <c r="DP16" s="21"/>
      <c r="DQ16" s="21"/>
      <c r="DR16" s="21"/>
      <c r="DS16" s="21"/>
      <c r="DT16" s="21"/>
      <c r="DU16" s="21"/>
      <c r="DV16" s="21"/>
      <c r="DW16" s="21"/>
      <c r="DX16" s="21"/>
      <c r="DY16" s="21"/>
      <c r="DZ16" s="21"/>
      <c r="EA16" s="21"/>
      <c r="EB16" s="21"/>
      <c r="EC16" s="21"/>
      <c r="ED16" s="21"/>
      <c r="EE16" s="21"/>
      <c r="EF16" s="21"/>
      <c r="EG16" s="21"/>
      <c r="EH16" s="21"/>
      <c r="EI16" s="21"/>
      <c r="EJ16" s="21"/>
      <c r="EK16" s="21"/>
      <c r="EL16" s="66"/>
      <c r="EM16" s="21"/>
      <c r="EN16" s="65"/>
    </row>
    <row r="17" spans="1:144" s="82" customFormat="1" ht="21.95" customHeight="1">
      <c r="A17" s="70"/>
      <c r="B17" s="21"/>
      <c r="C17" s="21"/>
      <c r="D17" s="309" t="str">
        <f>IF(AND(AV17="",BD17="",BL17=""),"","」")</f>
        <v/>
      </c>
      <c r="E17" s="310"/>
      <c r="F17" s="310"/>
      <c r="G17" s="311"/>
      <c r="H17" s="21"/>
      <c r="I17" s="21" t="s">
        <v>29</v>
      </c>
      <c r="J17" s="21"/>
      <c r="K17" s="21"/>
      <c r="L17" s="21"/>
      <c r="M17" s="21"/>
      <c r="N17" s="21"/>
      <c r="O17" s="21"/>
      <c r="P17" s="21"/>
      <c r="Q17" s="21"/>
      <c r="R17" s="21"/>
      <c r="S17" s="21"/>
      <c r="T17" s="21"/>
      <c r="U17" s="21"/>
      <c r="V17" s="21"/>
      <c r="W17" s="21"/>
      <c r="X17" s="21"/>
      <c r="Y17" s="21"/>
      <c r="Z17" s="204" t="str">
        <f>IF(入力シート!E101="","",入力シート!E101)</f>
        <v/>
      </c>
      <c r="AA17" s="204"/>
      <c r="AB17" s="204"/>
      <c r="AC17" s="204"/>
      <c r="AD17" s="204"/>
      <c r="AE17" s="204"/>
      <c r="AF17" s="204"/>
      <c r="AG17" s="204"/>
      <c r="AH17" s="204"/>
      <c r="AI17" s="204"/>
      <c r="AJ17" s="204"/>
      <c r="AK17" s="204"/>
      <c r="AL17" s="204"/>
      <c r="AM17" s="204"/>
      <c r="AN17" s="21"/>
      <c r="AO17" s="21"/>
      <c r="AP17" s="21" t="s">
        <v>28</v>
      </c>
      <c r="AQ17" s="21"/>
      <c r="AR17" s="65"/>
      <c r="AS17" s="65"/>
      <c r="AT17" s="65"/>
      <c r="AU17" s="65"/>
      <c r="AV17" s="309" t="str">
        <f>IF(入力シート!E100="","",IF(入力シート!E100="軽","」",""))</f>
        <v/>
      </c>
      <c r="AW17" s="310"/>
      <c r="AX17" s="310"/>
      <c r="AY17" s="311"/>
      <c r="AZ17" s="21" t="s">
        <v>21</v>
      </c>
      <c r="BA17" s="21"/>
      <c r="BB17" s="65"/>
      <c r="BC17" s="65"/>
      <c r="BD17" s="309" t="str">
        <f>IF(入力シート!E100="","",IF(入力シート!E100="中","」",""))</f>
        <v/>
      </c>
      <c r="BE17" s="310"/>
      <c r="BF17" s="310"/>
      <c r="BG17" s="311"/>
      <c r="BH17" s="21" t="s">
        <v>22</v>
      </c>
      <c r="BI17" s="21"/>
      <c r="BJ17" s="21"/>
      <c r="BK17" s="21"/>
      <c r="BL17" s="309" t="str">
        <f>IF(入力シート!E100="","",IF(入力シート!E100="重","」",""))</f>
        <v/>
      </c>
      <c r="BM17" s="310"/>
      <c r="BN17" s="310"/>
      <c r="BO17" s="311"/>
      <c r="BP17" s="21" t="s">
        <v>23</v>
      </c>
      <c r="BQ17" s="21"/>
      <c r="BR17" s="21"/>
      <c r="BS17" s="21"/>
      <c r="BT17" s="21"/>
      <c r="BU17" s="21"/>
      <c r="BV17" s="21"/>
      <c r="BW17" s="21"/>
      <c r="BX17" s="309" t="str">
        <f>IF(AND(DL17="",DU17="",EC17=""),"","」")</f>
        <v/>
      </c>
      <c r="BY17" s="310"/>
      <c r="BZ17" s="310"/>
      <c r="CA17" s="311"/>
      <c r="CB17" s="65"/>
      <c r="CC17" s="21" t="s">
        <v>30</v>
      </c>
      <c r="CD17" s="21"/>
      <c r="CE17" s="21"/>
      <c r="CF17" s="65"/>
      <c r="CG17" s="65"/>
      <c r="CH17" s="65"/>
      <c r="CI17" s="65"/>
      <c r="CJ17" s="21"/>
      <c r="CK17" s="21"/>
      <c r="CL17" s="21"/>
      <c r="CM17" s="21"/>
      <c r="CN17" s="21"/>
      <c r="CO17" s="21"/>
      <c r="CP17" s="21"/>
      <c r="CQ17" s="21"/>
      <c r="CR17" s="21"/>
      <c r="CS17" s="21"/>
      <c r="CT17" s="204" t="str">
        <f>IF(入力シート!E103="","",入力シート!E103)</f>
        <v/>
      </c>
      <c r="CU17" s="204"/>
      <c r="CV17" s="204"/>
      <c r="CW17" s="204"/>
      <c r="CX17" s="204"/>
      <c r="CY17" s="204"/>
      <c r="CZ17" s="204"/>
      <c r="DA17" s="204"/>
      <c r="DB17" s="204"/>
      <c r="DC17" s="204"/>
      <c r="DD17" s="204"/>
      <c r="DE17" s="21"/>
      <c r="DF17" s="21" t="s">
        <v>28</v>
      </c>
      <c r="DG17" s="65"/>
      <c r="DH17" s="65"/>
      <c r="DI17" s="65"/>
      <c r="DJ17" s="21"/>
      <c r="DK17" s="65"/>
      <c r="DL17" s="309" t="str">
        <f>IF(入力シート!E102="","",IF(入力シート!E102="軽","」",""))</f>
        <v/>
      </c>
      <c r="DM17" s="310"/>
      <c r="DN17" s="310"/>
      <c r="DO17" s="311"/>
      <c r="DP17" s="21" t="s">
        <v>21</v>
      </c>
      <c r="DQ17" s="21"/>
      <c r="DR17" s="21"/>
      <c r="DS17" s="21"/>
      <c r="DT17" s="21"/>
      <c r="DU17" s="309" t="str">
        <f>IF(入力シート!E102="","",IF(入力シート!E102="中","」",""))</f>
        <v/>
      </c>
      <c r="DV17" s="310"/>
      <c r="DW17" s="310"/>
      <c r="DX17" s="311"/>
      <c r="DY17" s="21" t="s">
        <v>22</v>
      </c>
      <c r="DZ17" s="21"/>
      <c r="EA17" s="21"/>
      <c r="EB17" s="21"/>
      <c r="EC17" s="309" t="str">
        <f>IF(入力シート!E102="","",IF(入力シート!E102="重","」",""))</f>
        <v/>
      </c>
      <c r="ED17" s="310"/>
      <c r="EE17" s="310"/>
      <c r="EF17" s="311"/>
      <c r="EG17" s="67" t="s">
        <v>23</v>
      </c>
      <c r="EH17" s="65"/>
      <c r="EI17" s="65"/>
      <c r="EJ17" s="65"/>
      <c r="EK17" s="65"/>
      <c r="EL17" s="66"/>
      <c r="EM17" s="21"/>
      <c r="EN17" s="65"/>
    </row>
    <row r="18" spans="1:144" s="82" customFormat="1" ht="8.1" customHeight="1">
      <c r="A18" s="70"/>
      <c r="B18" s="21"/>
      <c r="C18" s="21"/>
      <c r="D18" s="21"/>
      <c r="E18" s="21"/>
      <c r="F18" s="21"/>
      <c r="G18" s="21"/>
      <c r="H18" s="21"/>
      <c r="I18" s="21"/>
      <c r="J18" s="21"/>
      <c r="K18" s="21"/>
      <c r="L18" s="21"/>
      <c r="M18" s="21"/>
      <c r="N18" s="21"/>
      <c r="O18" s="21"/>
      <c r="P18" s="21"/>
      <c r="Q18" s="21"/>
      <c r="R18" s="21"/>
      <c r="S18" s="21"/>
      <c r="T18" s="21"/>
      <c r="U18" s="21"/>
      <c r="V18" s="21"/>
      <c r="W18" s="21"/>
      <c r="X18" s="21"/>
      <c r="Y18" s="21"/>
      <c r="Z18" s="21"/>
      <c r="AA18" s="21"/>
      <c r="AB18" s="21"/>
      <c r="AC18" s="21"/>
      <c r="AD18" s="21"/>
      <c r="AE18" s="21"/>
      <c r="AF18" s="21"/>
      <c r="AG18" s="21"/>
      <c r="AH18" s="21"/>
      <c r="AI18" s="21"/>
      <c r="AJ18" s="21"/>
      <c r="AK18" s="21"/>
      <c r="AL18" s="21"/>
      <c r="AM18" s="21"/>
      <c r="AN18" s="21"/>
      <c r="AO18" s="21"/>
      <c r="AP18" s="21"/>
      <c r="AQ18" s="21"/>
      <c r="AR18" s="65"/>
      <c r="AS18" s="65"/>
      <c r="AT18" s="65"/>
      <c r="AU18" s="65"/>
      <c r="AV18" s="21"/>
      <c r="AW18" s="21"/>
      <c r="AX18" s="21"/>
      <c r="AY18" s="21"/>
      <c r="AZ18" s="21"/>
      <c r="BA18" s="21"/>
      <c r="BB18" s="21"/>
      <c r="BC18" s="21"/>
      <c r="BD18" s="21"/>
      <c r="BE18" s="21"/>
      <c r="BF18" s="21"/>
      <c r="BG18" s="21"/>
      <c r="BH18" s="21"/>
      <c r="BI18" s="21"/>
      <c r="BJ18" s="21"/>
      <c r="BK18" s="21"/>
      <c r="BL18" s="21"/>
      <c r="BM18" s="21"/>
      <c r="BN18" s="21"/>
      <c r="BO18" s="21"/>
      <c r="BP18" s="21"/>
      <c r="BQ18" s="21"/>
      <c r="BR18" s="21"/>
      <c r="BS18" s="21"/>
      <c r="BT18" s="21"/>
      <c r="BU18" s="21"/>
      <c r="BV18" s="21"/>
      <c r="BW18" s="21"/>
      <c r="BX18" s="21"/>
      <c r="BY18" s="21"/>
      <c r="BZ18" s="21"/>
      <c r="CA18" s="21"/>
      <c r="CB18" s="21"/>
      <c r="CC18" s="21"/>
      <c r="CD18" s="21"/>
      <c r="CE18" s="21"/>
      <c r="CF18" s="21"/>
      <c r="CG18" s="21"/>
      <c r="CH18" s="21"/>
      <c r="CI18" s="21"/>
      <c r="CJ18" s="21"/>
      <c r="CK18" s="21"/>
      <c r="CL18" s="21"/>
      <c r="CM18" s="21"/>
      <c r="CN18" s="21"/>
      <c r="CO18" s="21"/>
      <c r="CP18" s="21"/>
      <c r="CQ18" s="21"/>
      <c r="CR18" s="21"/>
      <c r="CS18" s="21"/>
      <c r="CT18" s="21"/>
      <c r="CU18" s="21"/>
      <c r="CV18" s="21"/>
      <c r="CW18" s="21"/>
      <c r="CX18" s="21"/>
      <c r="CY18" s="21"/>
      <c r="CZ18" s="21"/>
      <c r="DA18" s="21"/>
      <c r="DB18" s="21"/>
      <c r="DC18" s="21"/>
      <c r="DD18" s="21"/>
      <c r="DE18" s="21"/>
      <c r="DF18" s="21"/>
      <c r="DG18" s="21"/>
      <c r="DH18" s="21"/>
      <c r="DI18" s="21"/>
      <c r="DJ18" s="21"/>
      <c r="DK18" s="21"/>
      <c r="DL18" s="21"/>
      <c r="DM18" s="21"/>
      <c r="DN18" s="21"/>
      <c r="DO18" s="21"/>
      <c r="DP18" s="21"/>
      <c r="DQ18" s="21"/>
      <c r="DR18" s="21"/>
      <c r="DS18" s="21"/>
      <c r="DT18" s="21"/>
      <c r="DU18" s="21"/>
      <c r="DV18" s="21"/>
      <c r="DW18" s="21"/>
      <c r="DX18" s="21"/>
      <c r="DY18" s="21"/>
      <c r="DZ18" s="21"/>
      <c r="EA18" s="21"/>
      <c r="EB18" s="21"/>
      <c r="EC18" s="21"/>
      <c r="ED18" s="21"/>
      <c r="EE18" s="21"/>
      <c r="EF18" s="21"/>
      <c r="EG18" s="21"/>
      <c r="EH18" s="21"/>
      <c r="EI18" s="21"/>
      <c r="EJ18" s="21"/>
      <c r="EK18" s="21"/>
      <c r="EL18" s="66"/>
      <c r="EM18" s="21"/>
      <c r="EN18" s="65"/>
    </row>
    <row r="19" spans="1:144" s="82" customFormat="1" ht="21.95" customHeight="1">
      <c r="A19" s="70"/>
      <c r="B19" s="21"/>
      <c r="C19" s="21"/>
      <c r="D19" s="309" t="str">
        <f>IF(AND(AV19="",BD19="",BL19=""),"","」")</f>
        <v/>
      </c>
      <c r="E19" s="310"/>
      <c r="F19" s="310"/>
      <c r="G19" s="311"/>
      <c r="H19" s="21"/>
      <c r="I19" s="21" t="s">
        <v>31</v>
      </c>
      <c r="J19" s="21"/>
      <c r="K19" s="21"/>
      <c r="L19" s="21"/>
      <c r="M19" s="21"/>
      <c r="N19" s="21"/>
      <c r="O19" s="21"/>
      <c r="P19" s="21"/>
      <c r="Q19" s="21"/>
      <c r="R19" s="21"/>
      <c r="S19" s="21"/>
      <c r="T19" s="21"/>
      <c r="U19" s="21"/>
      <c r="V19" s="21"/>
      <c r="W19" s="21"/>
      <c r="X19" s="21"/>
      <c r="Y19" s="21"/>
      <c r="Z19" s="204" t="str">
        <f>IF(入力シート!E105="","",入力シート!E105)</f>
        <v/>
      </c>
      <c r="AA19" s="204"/>
      <c r="AB19" s="204"/>
      <c r="AC19" s="204"/>
      <c r="AD19" s="204"/>
      <c r="AE19" s="204"/>
      <c r="AF19" s="204"/>
      <c r="AG19" s="204"/>
      <c r="AH19" s="204"/>
      <c r="AI19" s="204"/>
      <c r="AJ19" s="204"/>
      <c r="AK19" s="204"/>
      <c r="AL19" s="204"/>
      <c r="AM19" s="204"/>
      <c r="AN19" s="21"/>
      <c r="AO19" s="21"/>
      <c r="AP19" s="21" t="s">
        <v>28</v>
      </c>
      <c r="AQ19" s="21"/>
      <c r="AR19" s="65"/>
      <c r="AS19" s="65"/>
      <c r="AT19" s="65"/>
      <c r="AU19" s="65"/>
      <c r="AV19" s="309" t="str">
        <f>IF(入力シート!E104="","",IF(入力シート!E104="軽","」",""))</f>
        <v/>
      </c>
      <c r="AW19" s="310"/>
      <c r="AX19" s="310"/>
      <c r="AY19" s="311"/>
      <c r="AZ19" s="21" t="s">
        <v>21</v>
      </c>
      <c r="BA19" s="21"/>
      <c r="BB19" s="65"/>
      <c r="BC19" s="65"/>
      <c r="BD19" s="309" t="str">
        <f>IF(入力シート!E104="","",IF(入力シート!E104="中","」",""))</f>
        <v/>
      </c>
      <c r="BE19" s="310"/>
      <c r="BF19" s="310"/>
      <c r="BG19" s="311"/>
      <c r="BH19" s="21" t="s">
        <v>22</v>
      </c>
      <c r="BI19" s="21"/>
      <c r="BJ19" s="21"/>
      <c r="BK19" s="21"/>
      <c r="BL19" s="309" t="str">
        <f>IF(入力シート!E104="","",IF(入力シート!E104="重","」",""))</f>
        <v/>
      </c>
      <c r="BM19" s="310"/>
      <c r="BN19" s="310"/>
      <c r="BO19" s="311"/>
      <c r="BP19" s="21" t="s">
        <v>23</v>
      </c>
      <c r="BQ19" s="21"/>
      <c r="BR19" s="21"/>
      <c r="BS19" s="21"/>
      <c r="BT19" s="21"/>
      <c r="BU19" s="21"/>
      <c r="BV19" s="21"/>
      <c r="BW19" s="21"/>
      <c r="BX19" s="21"/>
      <c r="BY19" s="21"/>
      <c r="BZ19" s="21"/>
      <c r="CA19" s="65"/>
      <c r="CB19" s="65"/>
      <c r="CC19" s="65"/>
      <c r="CD19" s="65"/>
      <c r="CE19" s="21"/>
      <c r="CF19" s="21"/>
      <c r="CG19" s="21"/>
      <c r="CH19" s="21"/>
      <c r="CI19" s="21"/>
      <c r="CJ19" s="21"/>
      <c r="CK19" s="21"/>
      <c r="CL19" s="21"/>
      <c r="CM19" s="21"/>
      <c r="CN19" s="21"/>
      <c r="CO19" s="21"/>
      <c r="CP19" s="21"/>
      <c r="CQ19" s="21"/>
      <c r="CR19" s="21"/>
      <c r="CS19" s="21"/>
      <c r="CT19" s="21"/>
      <c r="CU19" s="21"/>
      <c r="CV19" s="21"/>
      <c r="CW19" s="21"/>
      <c r="CX19" s="21"/>
      <c r="CY19" s="21"/>
      <c r="CZ19" s="21"/>
      <c r="DA19" s="21"/>
      <c r="DB19" s="21"/>
      <c r="DC19" s="21"/>
      <c r="DD19" s="21"/>
      <c r="DE19" s="21"/>
      <c r="DF19" s="21"/>
      <c r="DG19" s="21"/>
      <c r="DH19" s="21"/>
      <c r="DI19" s="21"/>
      <c r="DJ19" s="21"/>
      <c r="DK19" s="21"/>
      <c r="DL19" s="21"/>
      <c r="DM19" s="21"/>
      <c r="DN19" s="21"/>
      <c r="DO19" s="21"/>
      <c r="DP19" s="21"/>
      <c r="DQ19" s="21"/>
      <c r="DR19" s="21"/>
      <c r="DS19" s="21"/>
      <c r="DT19" s="21"/>
      <c r="DU19" s="21"/>
      <c r="DV19" s="21"/>
      <c r="DW19" s="21"/>
      <c r="DX19" s="21"/>
      <c r="DY19" s="21"/>
      <c r="DZ19" s="21"/>
      <c r="EA19" s="21"/>
      <c r="EB19" s="21"/>
      <c r="EC19" s="21"/>
      <c r="ED19" s="21"/>
      <c r="EE19" s="21"/>
      <c r="EF19" s="21"/>
      <c r="EG19" s="21"/>
      <c r="EH19" s="21"/>
      <c r="EI19" s="21"/>
      <c r="EJ19" s="21"/>
      <c r="EK19" s="21"/>
      <c r="EL19" s="66"/>
      <c r="EM19" s="21"/>
      <c r="EN19" s="65"/>
    </row>
    <row r="20" spans="1:144" s="82" customFormat="1" ht="8.1" customHeight="1">
      <c r="A20" s="70"/>
      <c r="B20" s="21"/>
      <c r="C20" s="21"/>
      <c r="D20" s="21"/>
      <c r="E20" s="21"/>
      <c r="F20" s="21"/>
      <c r="G20" s="21"/>
      <c r="H20" s="21"/>
      <c r="I20" s="21"/>
      <c r="J20" s="21"/>
      <c r="K20" s="21"/>
      <c r="L20" s="21"/>
      <c r="M20" s="21"/>
      <c r="N20" s="21"/>
      <c r="O20" s="21"/>
      <c r="P20" s="21"/>
      <c r="Q20" s="21"/>
      <c r="R20" s="21"/>
      <c r="S20" s="21"/>
      <c r="T20" s="21"/>
      <c r="U20" s="21"/>
      <c r="V20" s="21"/>
      <c r="W20" s="21"/>
      <c r="X20" s="21"/>
      <c r="Y20" s="21"/>
      <c r="Z20" s="21"/>
      <c r="AA20" s="21"/>
      <c r="AB20" s="21"/>
      <c r="AC20" s="21"/>
      <c r="AD20" s="21"/>
      <c r="AE20" s="21"/>
      <c r="AF20" s="21"/>
      <c r="AG20" s="21"/>
      <c r="AH20" s="21"/>
      <c r="AI20" s="21"/>
      <c r="AJ20" s="21"/>
      <c r="AK20" s="21"/>
      <c r="AL20" s="21"/>
      <c r="AM20" s="21"/>
      <c r="AN20" s="21"/>
      <c r="AO20" s="21"/>
      <c r="AP20" s="21"/>
      <c r="AQ20" s="21"/>
      <c r="AR20" s="21"/>
      <c r="AS20" s="21"/>
      <c r="AT20" s="21"/>
      <c r="AU20" s="21"/>
      <c r="AV20" s="21"/>
      <c r="AW20" s="21"/>
      <c r="AX20" s="21"/>
      <c r="AY20" s="21"/>
      <c r="AZ20" s="21"/>
      <c r="BA20" s="21"/>
      <c r="BB20" s="21"/>
      <c r="BC20" s="21"/>
      <c r="BD20" s="21"/>
      <c r="BE20" s="21"/>
      <c r="BF20" s="21"/>
      <c r="BG20" s="21"/>
      <c r="BH20" s="21"/>
      <c r="BI20" s="21"/>
      <c r="BJ20" s="21"/>
      <c r="BK20" s="21"/>
      <c r="BL20" s="21"/>
      <c r="BM20" s="21"/>
      <c r="BN20" s="21"/>
      <c r="BO20" s="21"/>
      <c r="BP20" s="21"/>
      <c r="BQ20" s="21"/>
      <c r="BR20" s="21"/>
      <c r="BS20" s="21"/>
      <c r="BT20" s="21"/>
      <c r="BU20" s="21"/>
      <c r="BV20" s="21"/>
      <c r="BW20" s="21"/>
      <c r="BX20" s="21"/>
      <c r="BY20" s="21"/>
      <c r="BZ20" s="21"/>
      <c r="CA20" s="21"/>
      <c r="CB20" s="21"/>
      <c r="CC20" s="21"/>
      <c r="CD20" s="21"/>
      <c r="CE20" s="21"/>
      <c r="CF20" s="21"/>
      <c r="CG20" s="21"/>
      <c r="CH20" s="21"/>
      <c r="CI20" s="21"/>
      <c r="CJ20" s="21"/>
      <c r="CK20" s="21"/>
      <c r="CL20" s="21"/>
      <c r="CM20" s="21"/>
      <c r="CN20" s="21"/>
      <c r="CO20" s="21"/>
      <c r="CP20" s="21"/>
      <c r="CQ20" s="21"/>
      <c r="CR20" s="21"/>
      <c r="CS20" s="21"/>
      <c r="CT20" s="21"/>
      <c r="CU20" s="21"/>
      <c r="CV20" s="21"/>
      <c r="CW20" s="21"/>
      <c r="CX20" s="21"/>
      <c r="CY20" s="21"/>
      <c r="CZ20" s="21"/>
      <c r="DA20" s="21"/>
      <c r="DB20" s="21"/>
      <c r="DC20" s="21"/>
      <c r="DD20" s="21"/>
      <c r="DE20" s="21"/>
      <c r="DF20" s="21"/>
      <c r="DG20" s="21"/>
      <c r="DH20" s="21"/>
      <c r="DI20" s="21"/>
      <c r="DJ20" s="21"/>
      <c r="DK20" s="21"/>
      <c r="DL20" s="21"/>
      <c r="DM20" s="21"/>
      <c r="DN20" s="21"/>
      <c r="DO20" s="21"/>
      <c r="DP20" s="21"/>
      <c r="DQ20" s="21"/>
      <c r="DR20" s="21"/>
      <c r="DS20" s="21"/>
      <c r="DT20" s="21"/>
      <c r="DU20" s="21"/>
      <c r="DV20" s="21"/>
      <c r="DW20" s="21"/>
      <c r="DX20" s="21"/>
      <c r="DY20" s="21"/>
      <c r="DZ20" s="21"/>
      <c r="EA20" s="21"/>
      <c r="EB20" s="21"/>
      <c r="EC20" s="21"/>
      <c r="ED20" s="21"/>
      <c r="EE20" s="21"/>
      <c r="EF20" s="21"/>
      <c r="EG20" s="21"/>
      <c r="EH20" s="21"/>
      <c r="EI20" s="21"/>
      <c r="EJ20" s="21"/>
      <c r="EK20" s="21"/>
      <c r="EL20" s="66"/>
      <c r="EM20" s="21"/>
      <c r="EN20" s="65"/>
    </row>
    <row r="21" spans="1:144" s="82" customFormat="1" ht="21.95" customHeight="1">
      <c r="A21" s="70"/>
      <c r="B21" s="21"/>
      <c r="C21" s="21"/>
      <c r="D21" s="309" t="str">
        <f>IF(AND(AK21="",AU21="",BO21="",BX21="",CR21="",DA21=""),"","」")</f>
        <v/>
      </c>
      <c r="E21" s="310"/>
      <c r="F21" s="310"/>
      <c r="G21" s="311"/>
      <c r="H21" s="21"/>
      <c r="I21" s="21" t="s">
        <v>32</v>
      </c>
      <c r="J21" s="21"/>
      <c r="K21" s="21"/>
      <c r="L21" s="21"/>
      <c r="M21" s="21"/>
      <c r="N21" s="21"/>
      <c r="O21" s="21"/>
      <c r="P21" s="21"/>
      <c r="Q21" s="21"/>
      <c r="R21" s="21"/>
      <c r="S21" s="21"/>
      <c r="T21" s="21"/>
      <c r="U21" s="21"/>
      <c r="V21" s="21"/>
      <c r="W21" s="21"/>
      <c r="X21" s="21"/>
      <c r="Y21" s="21"/>
      <c r="Z21" s="21"/>
      <c r="AA21" s="21"/>
      <c r="AB21" s="21"/>
      <c r="AC21" s="21"/>
      <c r="AD21" s="21" t="s">
        <v>33</v>
      </c>
      <c r="AE21" s="21"/>
      <c r="AF21" s="65"/>
      <c r="AG21" s="65"/>
      <c r="AH21" s="65"/>
      <c r="AI21" s="65"/>
      <c r="AJ21" s="21"/>
      <c r="AK21" s="309" t="str">
        <f>IF(入力シート!E106="","",IF(入力シート!E106="右","」",""))</f>
        <v/>
      </c>
      <c r="AL21" s="310"/>
      <c r="AM21" s="310"/>
      <c r="AN21" s="311"/>
      <c r="AO21" s="21"/>
      <c r="AP21" s="67" t="s">
        <v>8</v>
      </c>
      <c r="AQ21" s="65"/>
      <c r="AR21" s="65"/>
      <c r="AS21" s="65"/>
      <c r="AT21" s="21"/>
      <c r="AU21" s="309" t="str">
        <f>IF(入力シート!E106="","",IF(入力シート!E106="左","」",""))</f>
        <v/>
      </c>
      <c r="AV21" s="310"/>
      <c r="AW21" s="310"/>
      <c r="AX21" s="311"/>
      <c r="AY21" s="21"/>
      <c r="AZ21" s="21" t="s">
        <v>34</v>
      </c>
      <c r="BA21" s="21"/>
      <c r="BB21" s="21"/>
      <c r="BC21" s="21"/>
      <c r="BD21" s="21"/>
      <c r="BE21" s="21"/>
      <c r="BF21" s="21"/>
      <c r="BG21" s="21"/>
      <c r="BH21" s="21" t="s">
        <v>35</v>
      </c>
      <c r="BI21" s="21"/>
      <c r="BJ21" s="21"/>
      <c r="BK21" s="21"/>
      <c r="BL21" s="21"/>
      <c r="BM21" s="21"/>
      <c r="BN21" s="21"/>
      <c r="BO21" s="309" t="str">
        <f>IF(入力シート!E107="","",IF(入力シート!E107="右","」",""))</f>
        <v/>
      </c>
      <c r="BP21" s="310"/>
      <c r="BQ21" s="310"/>
      <c r="BR21" s="311"/>
      <c r="BS21" s="21"/>
      <c r="BT21" s="21" t="s">
        <v>8</v>
      </c>
      <c r="BU21" s="21"/>
      <c r="BV21" s="21"/>
      <c r="BW21" s="21"/>
      <c r="BX21" s="309" t="str">
        <f>IF(入力シート!E107="","",IF(入力シート!E107="左","」",""))</f>
        <v/>
      </c>
      <c r="BY21" s="310"/>
      <c r="BZ21" s="310"/>
      <c r="CA21" s="311"/>
      <c r="CB21" s="65"/>
      <c r="CC21" s="21" t="s">
        <v>34</v>
      </c>
      <c r="CD21" s="21"/>
      <c r="CE21" s="21"/>
      <c r="CF21" s="21"/>
      <c r="CG21" s="21"/>
      <c r="CH21" s="21"/>
      <c r="CI21" s="21"/>
      <c r="CJ21" s="21"/>
      <c r="CK21" s="21" t="s">
        <v>36</v>
      </c>
      <c r="CL21" s="21"/>
      <c r="CM21" s="21"/>
      <c r="CN21" s="21"/>
      <c r="CO21" s="21"/>
      <c r="CP21" s="21"/>
      <c r="CQ21" s="21"/>
      <c r="CR21" s="309" t="str">
        <f>IF(入力シート!E108="","",IF(入力シート!E108="右","」",""))</f>
        <v/>
      </c>
      <c r="CS21" s="310"/>
      <c r="CT21" s="310"/>
      <c r="CU21" s="311"/>
      <c r="CV21" s="21"/>
      <c r="CW21" s="21" t="s">
        <v>8</v>
      </c>
      <c r="CX21" s="21"/>
      <c r="CY21" s="21"/>
      <c r="CZ21" s="21"/>
      <c r="DA21" s="309" t="str">
        <f>IF(入力シート!E108="","",IF(入力シート!E108="左","」",""))</f>
        <v/>
      </c>
      <c r="DB21" s="310"/>
      <c r="DC21" s="310"/>
      <c r="DD21" s="311"/>
      <c r="DE21" s="65"/>
      <c r="DF21" s="21" t="s">
        <v>34</v>
      </c>
      <c r="DG21" s="21"/>
      <c r="DH21" s="65"/>
      <c r="DI21" s="65"/>
      <c r="DJ21" s="65"/>
      <c r="DK21" s="65"/>
      <c r="DL21" s="21"/>
      <c r="DM21" s="21"/>
      <c r="DN21" s="21"/>
      <c r="DO21" s="21"/>
      <c r="DP21" s="21"/>
      <c r="DQ21" s="21"/>
      <c r="DR21" s="21"/>
      <c r="DS21" s="21"/>
      <c r="DT21" s="21"/>
      <c r="DU21" s="21"/>
      <c r="DV21" s="21"/>
      <c r="DW21" s="21"/>
      <c r="DX21" s="21"/>
      <c r="DY21" s="21"/>
      <c r="DZ21" s="21"/>
      <c r="EA21" s="21"/>
      <c r="EB21" s="21"/>
      <c r="EC21" s="21"/>
      <c r="ED21" s="21"/>
      <c r="EE21" s="65"/>
      <c r="EF21" s="65"/>
      <c r="EG21" s="65"/>
      <c r="EH21" s="65"/>
      <c r="EI21" s="21"/>
      <c r="EJ21" s="21"/>
      <c r="EK21" s="21"/>
      <c r="EL21" s="66"/>
      <c r="EM21" s="21"/>
      <c r="EN21" s="65"/>
    </row>
    <row r="22" spans="1:144" s="82" customFormat="1" ht="8.1" customHeight="1">
      <c r="A22" s="70"/>
      <c r="B22" s="21"/>
      <c r="C22" s="21"/>
      <c r="D22" s="21"/>
      <c r="E22" s="21"/>
      <c r="F22" s="21"/>
      <c r="G22" s="21"/>
      <c r="H22" s="21"/>
      <c r="I22" s="21"/>
      <c r="J22" s="21"/>
      <c r="K22" s="21"/>
      <c r="L22" s="21"/>
      <c r="M22" s="21"/>
      <c r="N22" s="21"/>
      <c r="O22" s="21"/>
      <c r="P22" s="21"/>
      <c r="Q22" s="21"/>
      <c r="R22" s="21"/>
      <c r="S22" s="21"/>
      <c r="T22" s="21"/>
      <c r="U22" s="21"/>
      <c r="V22" s="21"/>
      <c r="W22" s="21"/>
      <c r="X22" s="21"/>
      <c r="Y22" s="21"/>
      <c r="Z22" s="21"/>
      <c r="AA22" s="21"/>
      <c r="AB22" s="21"/>
      <c r="AC22" s="21"/>
      <c r="AD22" s="21"/>
      <c r="AE22" s="21"/>
      <c r="AF22" s="21"/>
      <c r="AG22" s="21"/>
      <c r="AH22" s="21"/>
      <c r="AI22" s="21"/>
      <c r="AJ22" s="21"/>
      <c r="AK22" s="21"/>
      <c r="AL22" s="21"/>
      <c r="AM22" s="21"/>
      <c r="AN22" s="21"/>
      <c r="AO22" s="21"/>
      <c r="AP22" s="21"/>
      <c r="AQ22" s="21"/>
      <c r="AR22" s="21"/>
      <c r="AS22" s="21"/>
      <c r="AT22" s="21"/>
      <c r="AU22" s="21"/>
      <c r="AV22" s="21"/>
      <c r="AW22" s="21"/>
      <c r="AX22" s="21"/>
      <c r="AY22" s="21"/>
      <c r="AZ22" s="21"/>
      <c r="BA22" s="21"/>
      <c r="BB22" s="21"/>
      <c r="BC22" s="21"/>
      <c r="BD22" s="21"/>
      <c r="BE22" s="21"/>
      <c r="BF22" s="21"/>
      <c r="BG22" s="21"/>
      <c r="BH22" s="21"/>
      <c r="BI22" s="21"/>
      <c r="BJ22" s="21"/>
      <c r="BK22" s="21"/>
      <c r="BL22" s="21"/>
      <c r="BM22" s="21"/>
      <c r="BN22" s="21"/>
      <c r="BO22" s="21"/>
      <c r="BP22" s="21"/>
      <c r="BQ22" s="21"/>
      <c r="BR22" s="21"/>
      <c r="BS22" s="21"/>
      <c r="BT22" s="21"/>
      <c r="BU22" s="21"/>
      <c r="BV22" s="21"/>
      <c r="BW22" s="21"/>
      <c r="BX22" s="21"/>
      <c r="BY22" s="21"/>
      <c r="BZ22" s="21"/>
      <c r="CA22" s="21"/>
      <c r="CB22" s="21"/>
      <c r="CC22" s="21"/>
      <c r="CD22" s="21"/>
      <c r="CE22" s="21"/>
      <c r="CF22" s="21"/>
      <c r="CG22" s="21"/>
      <c r="CH22" s="21"/>
      <c r="CI22" s="21"/>
      <c r="CJ22" s="21"/>
      <c r="CK22" s="21"/>
      <c r="CL22" s="21"/>
      <c r="CM22" s="21"/>
      <c r="CN22" s="21"/>
      <c r="CO22" s="21"/>
      <c r="CP22" s="21"/>
      <c r="CQ22" s="21"/>
      <c r="CR22" s="21"/>
      <c r="CS22" s="21"/>
      <c r="CT22" s="21"/>
      <c r="CU22" s="21"/>
      <c r="CV22" s="21"/>
      <c r="CW22" s="21"/>
      <c r="CX22" s="21"/>
      <c r="CY22" s="21"/>
      <c r="CZ22" s="21"/>
      <c r="DA22" s="21"/>
      <c r="DB22" s="21"/>
      <c r="DC22" s="21"/>
      <c r="DD22" s="21"/>
      <c r="DE22" s="21"/>
      <c r="DF22" s="21"/>
      <c r="DG22" s="21"/>
      <c r="DH22" s="21"/>
      <c r="DI22" s="21"/>
      <c r="DJ22" s="21"/>
      <c r="DK22" s="21"/>
      <c r="DL22" s="21"/>
      <c r="DM22" s="21"/>
      <c r="DN22" s="21"/>
      <c r="DO22" s="21"/>
      <c r="DP22" s="21"/>
      <c r="DQ22" s="21"/>
      <c r="DR22" s="21"/>
      <c r="DS22" s="21"/>
      <c r="DT22" s="21"/>
      <c r="DU22" s="21"/>
      <c r="DV22" s="21"/>
      <c r="DW22" s="21"/>
      <c r="DX22" s="21"/>
      <c r="DY22" s="21"/>
      <c r="DZ22" s="21"/>
      <c r="EA22" s="21"/>
      <c r="EB22" s="21"/>
      <c r="EC22" s="21"/>
      <c r="ED22" s="21"/>
      <c r="EE22" s="21"/>
      <c r="EF22" s="21"/>
      <c r="EG22" s="21"/>
      <c r="EH22" s="21"/>
      <c r="EI22" s="21"/>
      <c r="EJ22" s="21"/>
      <c r="EK22" s="21"/>
      <c r="EL22" s="66"/>
      <c r="EM22" s="21"/>
      <c r="EN22" s="65"/>
    </row>
    <row r="23" spans="1:144" s="82" customFormat="1" ht="21.95" customHeight="1">
      <c r="A23" s="70"/>
      <c r="B23" s="21"/>
      <c r="C23" s="21"/>
      <c r="D23" s="309" t="str">
        <f>IF(AND(AP23="",AY23="",BG23=""),"","」")</f>
        <v/>
      </c>
      <c r="E23" s="310"/>
      <c r="F23" s="310"/>
      <c r="G23" s="311"/>
      <c r="H23" s="21"/>
      <c r="I23" s="21" t="s">
        <v>37</v>
      </c>
      <c r="J23" s="21"/>
      <c r="K23" s="21"/>
      <c r="L23" s="21"/>
      <c r="M23" s="21"/>
      <c r="N23" s="21"/>
      <c r="O23" s="21"/>
      <c r="P23" s="21"/>
      <c r="Q23" s="21"/>
      <c r="R23" s="21"/>
      <c r="S23" s="21"/>
      <c r="T23" s="204" t="str">
        <f>IF(入力シート!E110="","",入力シート!E110)</f>
        <v/>
      </c>
      <c r="U23" s="204"/>
      <c r="V23" s="204"/>
      <c r="W23" s="204"/>
      <c r="X23" s="204"/>
      <c r="Y23" s="204"/>
      <c r="Z23" s="204"/>
      <c r="AA23" s="204"/>
      <c r="AB23" s="204"/>
      <c r="AC23" s="204"/>
      <c r="AD23" s="204"/>
      <c r="AE23" s="204"/>
      <c r="AF23" s="204"/>
      <c r="AG23" s="204"/>
      <c r="AH23" s="21"/>
      <c r="AI23" s="65"/>
      <c r="AJ23" s="21" t="s">
        <v>28</v>
      </c>
      <c r="AK23" s="65"/>
      <c r="AL23" s="65"/>
      <c r="AM23" s="21"/>
      <c r="AN23" s="21"/>
      <c r="AO23" s="21"/>
      <c r="AP23" s="309" t="str">
        <f>IF(入力シート!E109="","",IF(入力シート!E109="軽","」",""))</f>
        <v/>
      </c>
      <c r="AQ23" s="310"/>
      <c r="AR23" s="310"/>
      <c r="AS23" s="311"/>
      <c r="AT23" s="67" t="s">
        <v>21</v>
      </c>
      <c r="AU23" s="65"/>
      <c r="AV23" s="65"/>
      <c r="AW23" s="21"/>
      <c r="AX23" s="21"/>
      <c r="AY23" s="309" t="str">
        <f>IF(入力シート!E109="","",IF(入力シート!E109="中","」",""))</f>
        <v/>
      </c>
      <c r="AZ23" s="310"/>
      <c r="BA23" s="310"/>
      <c r="BB23" s="311"/>
      <c r="BC23" s="67" t="s">
        <v>22</v>
      </c>
      <c r="BD23" s="65"/>
      <c r="BE23" s="65"/>
      <c r="BF23" s="65"/>
      <c r="BG23" s="309" t="str">
        <f>IF(入力シート!E109="","",IF(入力シート!E109="重","」",""))</f>
        <v/>
      </c>
      <c r="BH23" s="310"/>
      <c r="BI23" s="310"/>
      <c r="BJ23" s="311"/>
      <c r="BK23" s="21" t="s">
        <v>23</v>
      </c>
      <c r="BL23" s="21"/>
      <c r="BM23" s="21"/>
      <c r="BN23" s="21"/>
      <c r="BO23" s="21"/>
      <c r="BP23" s="65"/>
      <c r="BQ23" s="309" t="str">
        <f>IF(AND(DM23="",DV23="",EC23=""),"","」")</f>
        <v/>
      </c>
      <c r="BR23" s="310"/>
      <c r="BS23" s="310"/>
      <c r="BT23" s="311"/>
      <c r="BU23" s="21" t="s">
        <v>38</v>
      </c>
      <c r="BV23" s="21"/>
      <c r="BW23" s="21"/>
      <c r="BX23" s="21"/>
      <c r="BY23" s="21"/>
      <c r="BZ23" s="65"/>
      <c r="CA23" s="65"/>
      <c r="CB23" s="65"/>
      <c r="CC23" s="65"/>
      <c r="CD23" s="21"/>
      <c r="CE23" s="21"/>
      <c r="CF23" s="21"/>
      <c r="CG23" s="21"/>
      <c r="CH23" s="21"/>
      <c r="CI23" s="21"/>
      <c r="CJ23" s="21"/>
      <c r="CK23" s="21"/>
      <c r="CL23" s="21"/>
      <c r="CM23" s="21"/>
      <c r="CN23" s="21"/>
      <c r="CO23" s="21"/>
      <c r="CP23" s="21"/>
      <c r="CQ23" s="21"/>
      <c r="CR23" s="204" t="str">
        <f>IF(入力シート!E112="","",入力シート!E112)</f>
        <v/>
      </c>
      <c r="CS23" s="204"/>
      <c r="CT23" s="204"/>
      <c r="CU23" s="204"/>
      <c r="CV23" s="204"/>
      <c r="CW23" s="204"/>
      <c r="CX23" s="204"/>
      <c r="CY23" s="204"/>
      <c r="CZ23" s="204"/>
      <c r="DA23" s="204"/>
      <c r="DB23" s="204"/>
      <c r="DC23" s="204"/>
      <c r="DD23" s="204"/>
      <c r="DE23" s="21"/>
      <c r="DF23" s="21"/>
      <c r="DG23" s="21" t="s">
        <v>28</v>
      </c>
      <c r="DH23" s="65"/>
      <c r="DI23" s="65"/>
      <c r="DJ23" s="65"/>
      <c r="DK23" s="21"/>
      <c r="DL23" s="65"/>
      <c r="DM23" s="309" t="str">
        <f>IF(入力シート!E111="","",IF(入力シート!E111="軽","」",""))</f>
        <v/>
      </c>
      <c r="DN23" s="310"/>
      <c r="DO23" s="310"/>
      <c r="DP23" s="311"/>
      <c r="DQ23" s="21" t="s">
        <v>21</v>
      </c>
      <c r="DR23" s="21"/>
      <c r="DS23" s="21"/>
      <c r="DT23" s="21"/>
      <c r="DU23" s="21"/>
      <c r="DV23" s="309" t="str">
        <f>IF(入力シート!E111="","",IF(入力シート!E111="中","」",""))</f>
        <v/>
      </c>
      <c r="DW23" s="310"/>
      <c r="DX23" s="310"/>
      <c r="DY23" s="311"/>
      <c r="DZ23" s="21" t="s">
        <v>22</v>
      </c>
      <c r="EA23" s="21"/>
      <c r="EB23" s="21"/>
      <c r="EC23" s="309" t="str">
        <f>IF(入力シート!E111="","",IF(入力シート!E111="重","」",""))</f>
        <v/>
      </c>
      <c r="ED23" s="310"/>
      <c r="EE23" s="310"/>
      <c r="EF23" s="311"/>
      <c r="EG23" s="67" t="s">
        <v>23</v>
      </c>
      <c r="EH23" s="65"/>
      <c r="EI23" s="21"/>
      <c r="EJ23" s="21"/>
      <c r="EK23" s="21"/>
      <c r="EL23" s="66"/>
      <c r="EM23" s="21"/>
      <c r="EN23" s="65"/>
    </row>
    <row r="24" spans="1:144" ht="3.95" customHeight="1">
      <c r="A24" s="74"/>
      <c r="B24" s="75"/>
      <c r="C24" s="75"/>
      <c r="D24" s="75"/>
      <c r="E24" s="75"/>
      <c r="F24" s="75"/>
      <c r="G24" s="75"/>
      <c r="H24" s="75"/>
      <c r="I24" s="75"/>
      <c r="J24" s="75"/>
      <c r="K24" s="75"/>
      <c r="L24" s="75"/>
      <c r="M24" s="75"/>
      <c r="N24" s="75"/>
      <c r="O24" s="75"/>
      <c r="P24" s="75"/>
      <c r="Q24" s="75"/>
      <c r="R24" s="75"/>
      <c r="S24" s="75"/>
      <c r="T24" s="75"/>
      <c r="U24" s="75"/>
      <c r="V24" s="75"/>
      <c r="W24" s="75"/>
      <c r="X24" s="75"/>
      <c r="Y24" s="75"/>
      <c r="Z24" s="75"/>
      <c r="AA24" s="75"/>
      <c r="AB24" s="75"/>
      <c r="AC24" s="75"/>
      <c r="AD24" s="75"/>
      <c r="AE24" s="75"/>
      <c r="AF24" s="75"/>
      <c r="AG24" s="75"/>
      <c r="AH24" s="75"/>
      <c r="AI24" s="75"/>
      <c r="AJ24" s="75"/>
      <c r="AK24" s="75"/>
      <c r="AL24" s="75"/>
      <c r="AM24" s="75"/>
      <c r="AN24" s="75"/>
      <c r="AO24" s="75"/>
      <c r="AP24" s="75"/>
      <c r="AQ24" s="75"/>
      <c r="AR24" s="75"/>
      <c r="AS24" s="75"/>
      <c r="AT24" s="75"/>
      <c r="AU24" s="75"/>
      <c r="AV24" s="75"/>
      <c r="AW24" s="75"/>
      <c r="AX24" s="75"/>
      <c r="AY24" s="75"/>
      <c r="AZ24" s="75"/>
      <c r="BA24" s="75"/>
      <c r="BB24" s="75"/>
      <c r="BC24" s="75"/>
      <c r="BD24" s="75"/>
      <c r="BE24" s="75"/>
      <c r="BF24" s="75"/>
      <c r="BG24" s="75"/>
      <c r="BH24" s="75"/>
      <c r="BI24" s="75"/>
      <c r="BJ24" s="75"/>
      <c r="BK24" s="75"/>
      <c r="BL24" s="75"/>
      <c r="BM24" s="75"/>
      <c r="BN24" s="75"/>
      <c r="BO24" s="75"/>
      <c r="BP24" s="75"/>
      <c r="BQ24" s="75"/>
      <c r="BR24" s="75"/>
      <c r="BS24" s="75"/>
      <c r="BT24" s="75"/>
      <c r="BU24" s="75"/>
      <c r="BV24" s="75"/>
      <c r="BW24" s="75"/>
      <c r="BX24" s="75"/>
      <c r="BY24" s="75"/>
      <c r="BZ24" s="75"/>
      <c r="CA24" s="75"/>
      <c r="CB24" s="75"/>
      <c r="CC24" s="75"/>
      <c r="CD24" s="75"/>
      <c r="CE24" s="75"/>
      <c r="CF24" s="75"/>
      <c r="CG24" s="75"/>
      <c r="CH24" s="75"/>
      <c r="CI24" s="75"/>
      <c r="CJ24" s="75"/>
      <c r="CK24" s="75"/>
      <c r="CL24" s="75"/>
      <c r="CM24" s="75"/>
      <c r="CN24" s="75"/>
      <c r="CO24" s="75"/>
      <c r="CP24" s="75"/>
      <c r="CQ24" s="75"/>
      <c r="CR24" s="75"/>
      <c r="CS24" s="75"/>
      <c r="CT24" s="75"/>
      <c r="CU24" s="75"/>
      <c r="CV24" s="75"/>
      <c r="CW24" s="75"/>
      <c r="CX24" s="75"/>
      <c r="CY24" s="75"/>
      <c r="CZ24" s="75"/>
      <c r="DA24" s="75"/>
      <c r="DB24" s="75"/>
      <c r="DC24" s="75"/>
      <c r="DD24" s="75"/>
      <c r="DE24" s="75"/>
      <c r="DF24" s="75"/>
      <c r="DG24" s="75"/>
      <c r="DH24" s="75"/>
      <c r="DI24" s="75"/>
      <c r="DJ24" s="75"/>
      <c r="DK24" s="75"/>
      <c r="DL24" s="75"/>
      <c r="DM24" s="75"/>
      <c r="DN24" s="75"/>
      <c r="DO24" s="75"/>
      <c r="DP24" s="75"/>
      <c r="DQ24" s="75"/>
      <c r="DR24" s="75"/>
      <c r="DS24" s="75"/>
      <c r="DT24" s="75"/>
      <c r="DU24" s="75"/>
      <c r="DV24" s="75"/>
      <c r="DW24" s="75"/>
      <c r="DX24" s="75"/>
      <c r="DY24" s="75"/>
      <c r="DZ24" s="75"/>
      <c r="EA24" s="75"/>
      <c r="EB24" s="75"/>
      <c r="EC24" s="75"/>
      <c r="ED24" s="75"/>
      <c r="EE24" s="75"/>
      <c r="EF24" s="75"/>
      <c r="EG24" s="75"/>
      <c r="EH24" s="75"/>
      <c r="EI24" s="75"/>
      <c r="EJ24" s="75"/>
      <c r="EK24" s="75"/>
      <c r="EL24" s="76"/>
      <c r="EM24" s="68"/>
    </row>
    <row r="25" spans="1:144">
      <c r="A25" s="77" t="s">
        <v>39</v>
      </c>
      <c r="B25" s="78"/>
      <c r="C25" s="78"/>
      <c r="D25" s="78"/>
      <c r="E25" s="79"/>
      <c r="F25" s="79"/>
      <c r="G25" s="79"/>
      <c r="H25" s="79"/>
      <c r="I25" s="79"/>
      <c r="J25" s="79"/>
      <c r="K25" s="79"/>
      <c r="L25" s="79"/>
      <c r="M25" s="79"/>
      <c r="N25" s="79"/>
      <c r="O25" s="79"/>
      <c r="P25" s="79"/>
      <c r="Q25" s="79"/>
      <c r="R25" s="79"/>
      <c r="S25" s="79"/>
      <c r="T25" s="79"/>
      <c r="U25" s="79"/>
      <c r="V25" s="79"/>
      <c r="W25" s="79"/>
      <c r="X25" s="79"/>
      <c r="Y25" s="79"/>
      <c r="Z25" s="79"/>
      <c r="AA25" s="79"/>
      <c r="AB25" s="79"/>
      <c r="AC25" s="79"/>
      <c r="AD25" s="79"/>
      <c r="AE25" s="79"/>
      <c r="AF25" s="79"/>
      <c r="AG25" s="79"/>
      <c r="AH25" s="79"/>
      <c r="AI25" s="79"/>
      <c r="AJ25" s="79"/>
      <c r="AK25" s="79"/>
      <c r="AL25" s="79"/>
      <c r="AM25" s="79"/>
      <c r="AN25" s="79"/>
      <c r="AO25" s="79"/>
      <c r="AP25" s="79"/>
      <c r="AQ25" s="79"/>
      <c r="AR25" s="79"/>
      <c r="AS25" s="79"/>
      <c r="AT25" s="79"/>
      <c r="AU25" s="79"/>
      <c r="AV25" s="79"/>
      <c r="AW25" s="79"/>
      <c r="AX25" s="79"/>
      <c r="AY25" s="79"/>
      <c r="AZ25" s="79"/>
      <c r="BA25" s="79"/>
      <c r="BB25" s="79"/>
      <c r="BC25" s="79"/>
      <c r="BD25" s="79"/>
      <c r="BE25" s="79"/>
      <c r="BF25" s="79"/>
      <c r="BG25" s="79"/>
      <c r="BH25" s="79"/>
      <c r="BI25" s="79"/>
      <c r="BJ25" s="79"/>
      <c r="BK25" s="79"/>
      <c r="BL25" s="79"/>
      <c r="BM25" s="79"/>
      <c r="BN25" s="79"/>
      <c r="BO25" s="79"/>
      <c r="BP25" s="79"/>
      <c r="BQ25" s="79"/>
      <c r="BR25" s="79"/>
      <c r="BS25" s="79"/>
      <c r="BT25" s="79"/>
      <c r="BU25" s="79"/>
      <c r="BV25" s="79"/>
      <c r="BW25" s="79"/>
      <c r="BX25" s="79"/>
      <c r="BY25" s="79"/>
      <c r="BZ25" s="79"/>
      <c r="CA25" s="79"/>
      <c r="CB25" s="79"/>
      <c r="CC25" s="79"/>
      <c r="CD25" s="79"/>
      <c r="CE25" s="79"/>
      <c r="CF25" s="79"/>
      <c r="CG25" s="79"/>
      <c r="CH25" s="79"/>
      <c r="CI25" s="79"/>
      <c r="CJ25" s="79"/>
      <c r="CK25" s="79"/>
      <c r="CL25" s="79"/>
      <c r="CM25" s="79"/>
      <c r="CN25" s="79"/>
      <c r="CO25" s="79"/>
      <c r="CP25" s="79"/>
      <c r="CQ25" s="79"/>
      <c r="CR25" s="79"/>
      <c r="CS25" s="79"/>
      <c r="CT25" s="79"/>
      <c r="CU25" s="79"/>
      <c r="CV25" s="79"/>
      <c r="CW25" s="79"/>
      <c r="CX25" s="79"/>
      <c r="CY25" s="79"/>
      <c r="CZ25" s="79"/>
      <c r="DA25" s="79"/>
      <c r="DB25" s="79"/>
      <c r="DC25" s="79"/>
      <c r="DD25" s="79"/>
      <c r="DE25" s="79"/>
      <c r="DF25" s="79"/>
      <c r="DG25" s="79"/>
      <c r="DH25" s="79"/>
      <c r="DI25" s="79"/>
      <c r="DJ25" s="79"/>
      <c r="DK25" s="79"/>
      <c r="DL25" s="79"/>
      <c r="DM25" s="79"/>
      <c r="DN25" s="79"/>
      <c r="DO25" s="79"/>
      <c r="DP25" s="79"/>
      <c r="DQ25" s="79"/>
      <c r="DR25" s="79"/>
      <c r="DS25" s="79"/>
      <c r="DT25" s="79"/>
      <c r="DU25" s="79"/>
      <c r="DV25" s="79"/>
      <c r="DW25" s="79"/>
      <c r="DX25" s="79"/>
      <c r="DY25" s="79"/>
      <c r="DZ25" s="79"/>
      <c r="EA25" s="79"/>
      <c r="EB25" s="79"/>
      <c r="EC25" s="79"/>
      <c r="ED25" s="79"/>
      <c r="EE25" s="79"/>
      <c r="EF25" s="79"/>
      <c r="EG25" s="79"/>
      <c r="EH25" s="79"/>
      <c r="EI25" s="79"/>
      <c r="EJ25" s="79"/>
      <c r="EK25" s="79"/>
      <c r="EL25" s="79"/>
      <c r="EM25" s="19"/>
    </row>
    <row r="26" spans="1:144" s="82" customFormat="1" ht="3.95" customHeight="1">
      <c r="A26" s="320" t="s">
        <v>40</v>
      </c>
      <c r="B26" s="321"/>
      <c r="C26" s="321"/>
      <c r="D26" s="321"/>
      <c r="E26" s="321"/>
      <c r="F26" s="321"/>
      <c r="G26" s="321"/>
      <c r="H26" s="321"/>
      <c r="I26" s="321"/>
      <c r="J26" s="321"/>
      <c r="K26" s="321"/>
      <c r="L26" s="321"/>
      <c r="M26" s="321"/>
      <c r="N26" s="321"/>
      <c r="O26" s="321"/>
      <c r="P26" s="321"/>
      <c r="Q26" s="321"/>
      <c r="R26" s="321"/>
      <c r="S26" s="321"/>
      <c r="T26" s="321"/>
      <c r="U26" s="80"/>
      <c r="V26" s="80"/>
      <c r="W26" s="80"/>
      <c r="X26" s="80"/>
      <c r="Y26" s="80"/>
      <c r="Z26" s="80"/>
      <c r="AA26" s="80"/>
      <c r="AB26" s="80"/>
      <c r="AC26" s="80"/>
      <c r="AD26" s="80"/>
      <c r="AE26" s="80"/>
      <c r="AF26" s="80"/>
      <c r="AG26" s="80"/>
      <c r="AH26" s="80"/>
      <c r="AI26" s="80"/>
      <c r="AJ26" s="80"/>
      <c r="AK26" s="80"/>
      <c r="AL26" s="80"/>
      <c r="AM26" s="80"/>
      <c r="AN26" s="80"/>
      <c r="AO26" s="80"/>
      <c r="AP26" s="80"/>
      <c r="AQ26" s="80"/>
      <c r="AR26" s="80"/>
      <c r="AS26" s="80"/>
      <c r="AT26" s="80"/>
      <c r="AU26" s="80"/>
      <c r="AV26" s="80"/>
      <c r="AW26" s="80"/>
      <c r="AX26" s="80"/>
      <c r="AY26" s="80"/>
      <c r="AZ26" s="80"/>
      <c r="BA26" s="80"/>
      <c r="BB26" s="80"/>
      <c r="BC26" s="80"/>
      <c r="BD26" s="80"/>
      <c r="BE26" s="80"/>
      <c r="BF26" s="80"/>
      <c r="BG26" s="80"/>
      <c r="BH26" s="80"/>
      <c r="BI26" s="80"/>
      <c r="BJ26" s="80"/>
      <c r="BK26" s="80"/>
      <c r="BL26" s="80"/>
      <c r="BM26" s="80"/>
      <c r="BN26" s="80"/>
      <c r="BO26" s="80"/>
      <c r="BP26" s="80"/>
      <c r="BQ26" s="80"/>
      <c r="BR26" s="80"/>
      <c r="BS26" s="80"/>
      <c r="BT26" s="80"/>
      <c r="BU26" s="80"/>
      <c r="BV26" s="80"/>
      <c r="BW26" s="80"/>
      <c r="BX26" s="80"/>
      <c r="BY26" s="80"/>
      <c r="BZ26" s="80"/>
      <c r="CA26" s="80"/>
      <c r="CB26" s="80"/>
      <c r="CC26" s="80"/>
      <c r="CD26" s="80"/>
      <c r="CE26" s="80"/>
      <c r="CF26" s="80"/>
      <c r="CG26" s="80"/>
      <c r="CH26" s="80"/>
      <c r="CI26" s="80"/>
      <c r="CJ26" s="80"/>
      <c r="CK26" s="80"/>
      <c r="CL26" s="80"/>
      <c r="CM26" s="80"/>
      <c r="CN26" s="80"/>
      <c r="CO26" s="80"/>
      <c r="CP26" s="80"/>
      <c r="CQ26" s="80"/>
      <c r="CR26" s="80"/>
      <c r="CS26" s="80"/>
      <c r="CT26" s="80"/>
      <c r="CU26" s="80"/>
      <c r="CV26" s="80"/>
      <c r="CW26" s="80"/>
      <c r="CX26" s="80"/>
      <c r="CY26" s="80"/>
      <c r="CZ26" s="80"/>
      <c r="DA26" s="80"/>
      <c r="DB26" s="80"/>
      <c r="DC26" s="80"/>
      <c r="DD26" s="80"/>
      <c r="DE26" s="80"/>
      <c r="DF26" s="80"/>
      <c r="DG26" s="80"/>
      <c r="DH26" s="80"/>
      <c r="DI26" s="80"/>
      <c r="DJ26" s="80"/>
      <c r="DK26" s="80"/>
      <c r="DL26" s="80"/>
      <c r="DM26" s="80"/>
      <c r="DN26" s="80"/>
      <c r="DO26" s="80"/>
      <c r="DP26" s="80"/>
      <c r="DQ26" s="80"/>
      <c r="DR26" s="80"/>
      <c r="DS26" s="80"/>
      <c r="DT26" s="80"/>
      <c r="DU26" s="80"/>
      <c r="DV26" s="80"/>
      <c r="DW26" s="80"/>
      <c r="DX26" s="80"/>
      <c r="DY26" s="80"/>
      <c r="DZ26" s="80"/>
      <c r="EA26" s="80"/>
      <c r="EB26" s="80"/>
      <c r="EC26" s="80"/>
      <c r="ED26" s="80"/>
      <c r="EE26" s="80"/>
      <c r="EF26" s="80"/>
      <c r="EG26" s="80"/>
      <c r="EH26" s="80"/>
      <c r="EI26" s="80"/>
      <c r="EJ26" s="80"/>
      <c r="EK26" s="80"/>
      <c r="EL26" s="81"/>
      <c r="EM26" s="21"/>
    </row>
    <row r="27" spans="1:144" s="82" customFormat="1" ht="21.95" customHeight="1">
      <c r="A27" s="322"/>
      <c r="B27" s="323"/>
      <c r="C27" s="323"/>
      <c r="D27" s="323"/>
      <c r="E27" s="323"/>
      <c r="F27" s="323"/>
      <c r="G27" s="323"/>
      <c r="H27" s="323"/>
      <c r="I27" s="323"/>
      <c r="J27" s="323"/>
      <c r="K27" s="323"/>
      <c r="L27" s="323"/>
      <c r="M27" s="323"/>
      <c r="N27" s="323"/>
      <c r="O27" s="323"/>
      <c r="P27" s="323"/>
      <c r="Q27" s="323"/>
      <c r="R27" s="323"/>
      <c r="S27" s="323"/>
      <c r="T27" s="323"/>
      <c r="U27" s="21" t="s">
        <v>41</v>
      </c>
      <c r="V27" s="21"/>
      <c r="W27" s="21"/>
      <c r="X27" s="21"/>
      <c r="Y27" s="21"/>
      <c r="Z27" s="21"/>
      <c r="AA27" s="21"/>
      <c r="AB27" s="21"/>
      <c r="AC27" s="21"/>
      <c r="AD27" s="21"/>
      <c r="AE27" s="21"/>
      <c r="AF27" s="21"/>
      <c r="AG27" s="21"/>
      <c r="AH27" s="21"/>
      <c r="AI27" s="65"/>
      <c r="AJ27" s="65"/>
      <c r="AK27" s="65"/>
      <c r="AL27" s="65"/>
      <c r="AM27" s="21"/>
      <c r="AN27" s="21"/>
      <c r="AO27" s="309" t="str">
        <f>IF(入力シート!E113="","",IF(入力シート!E113="自立","」",""))</f>
        <v/>
      </c>
      <c r="AP27" s="310"/>
      <c r="AQ27" s="310"/>
      <c r="AR27" s="311"/>
      <c r="AS27" s="21"/>
      <c r="AT27" s="21" t="s">
        <v>42</v>
      </c>
      <c r="AU27" s="21"/>
      <c r="AV27" s="21"/>
      <c r="AW27" s="21"/>
      <c r="AX27" s="21"/>
      <c r="AY27" s="21"/>
      <c r="AZ27" s="21"/>
      <c r="BA27" s="21"/>
      <c r="BB27" s="21"/>
      <c r="BC27" s="65"/>
      <c r="BD27" s="65"/>
      <c r="BE27" s="65"/>
      <c r="BF27" s="65"/>
      <c r="BG27" s="65"/>
      <c r="BH27" s="65"/>
      <c r="BI27" s="65"/>
      <c r="BJ27" s="309" t="str">
        <f>IF(入力シート!E113="","",IF(入力シート!E113="介護があればしている","」",""))</f>
        <v/>
      </c>
      <c r="BK27" s="310"/>
      <c r="BL27" s="310"/>
      <c r="BM27" s="311"/>
      <c r="BN27" s="21"/>
      <c r="BO27" s="21" t="s">
        <v>43</v>
      </c>
      <c r="BP27" s="21"/>
      <c r="BQ27" s="21"/>
      <c r="BR27" s="21"/>
      <c r="BS27" s="21"/>
      <c r="BT27" s="21"/>
      <c r="BU27" s="21"/>
      <c r="BV27" s="21"/>
      <c r="BW27" s="21"/>
      <c r="BX27" s="21"/>
      <c r="BY27" s="21"/>
      <c r="BZ27" s="21"/>
      <c r="CA27" s="21"/>
      <c r="CB27" s="21"/>
      <c r="CC27" s="21"/>
      <c r="CD27" s="21"/>
      <c r="CE27" s="21"/>
      <c r="CF27" s="21"/>
      <c r="CG27" s="21"/>
      <c r="CH27" s="21"/>
      <c r="CI27" s="21"/>
      <c r="CJ27" s="21"/>
      <c r="CK27" s="21"/>
      <c r="CL27" s="65"/>
      <c r="CM27" s="65"/>
      <c r="CN27" s="65"/>
      <c r="CO27" s="65"/>
      <c r="CP27" s="21"/>
      <c r="CQ27" s="65"/>
      <c r="CR27" s="65"/>
      <c r="CS27" s="309" t="str">
        <f>IF(入力シート!E113="","",IF(入力シート!E113="していない","」",""))</f>
        <v/>
      </c>
      <c r="CT27" s="310"/>
      <c r="CU27" s="310"/>
      <c r="CV27" s="311"/>
      <c r="CW27" s="65"/>
      <c r="CX27" s="67" t="s">
        <v>44</v>
      </c>
      <c r="CY27" s="65"/>
      <c r="CZ27" s="21"/>
      <c r="DA27" s="21"/>
      <c r="DB27" s="21"/>
      <c r="DC27" s="21"/>
      <c r="DD27" s="21"/>
      <c r="DE27" s="21"/>
      <c r="DF27" s="21"/>
      <c r="DG27" s="21"/>
      <c r="DH27" s="21"/>
      <c r="DI27" s="21"/>
      <c r="DJ27" s="21"/>
      <c r="DK27" s="21"/>
      <c r="DL27" s="21"/>
      <c r="DM27" s="21"/>
      <c r="DN27" s="21"/>
      <c r="DO27" s="21"/>
      <c r="DP27" s="21"/>
      <c r="DQ27" s="21"/>
      <c r="DR27" s="21"/>
      <c r="DS27" s="21"/>
      <c r="DT27" s="21"/>
      <c r="DU27" s="21"/>
      <c r="DV27" s="21"/>
      <c r="DW27" s="21"/>
      <c r="DX27" s="21"/>
      <c r="DY27" s="21"/>
      <c r="DZ27" s="21"/>
      <c r="EA27" s="21"/>
      <c r="EB27" s="21"/>
      <c r="EC27" s="21"/>
      <c r="ED27" s="21"/>
      <c r="EE27" s="21"/>
      <c r="EF27" s="21"/>
      <c r="EG27" s="21"/>
      <c r="EH27" s="21"/>
      <c r="EI27" s="21"/>
      <c r="EJ27" s="21"/>
      <c r="EK27" s="21"/>
      <c r="EL27" s="66"/>
      <c r="EM27" s="21"/>
      <c r="EN27" s="65"/>
    </row>
    <row r="28" spans="1:144" s="82" customFormat="1" ht="6" customHeight="1">
      <c r="A28" s="70"/>
      <c r="B28" s="21"/>
      <c r="C28" s="21"/>
      <c r="D28" s="21"/>
      <c r="E28" s="21"/>
      <c r="F28" s="21"/>
      <c r="G28" s="21"/>
      <c r="H28" s="21"/>
      <c r="I28" s="21"/>
      <c r="J28" s="21"/>
      <c r="K28" s="21"/>
      <c r="L28" s="21"/>
      <c r="M28" s="21"/>
      <c r="N28" s="21"/>
      <c r="O28" s="21"/>
      <c r="P28" s="21"/>
      <c r="Q28" s="21"/>
      <c r="R28" s="21"/>
      <c r="S28" s="21"/>
      <c r="T28" s="21"/>
      <c r="U28" s="21"/>
      <c r="V28" s="21"/>
      <c r="W28" s="21"/>
      <c r="X28" s="21"/>
      <c r="Y28" s="21"/>
      <c r="Z28" s="21"/>
      <c r="AA28" s="21"/>
      <c r="AB28" s="21"/>
      <c r="AC28" s="21"/>
      <c r="AD28" s="21"/>
      <c r="AE28" s="21"/>
      <c r="AF28" s="21"/>
      <c r="AG28" s="21"/>
      <c r="AH28" s="21"/>
      <c r="AI28" s="65"/>
      <c r="AJ28" s="65"/>
      <c r="AK28" s="65"/>
      <c r="AL28" s="65"/>
      <c r="AM28" s="21"/>
      <c r="AN28" s="21"/>
      <c r="AO28" s="21"/>
      <c r="AP28" s="21"/>
      <c r="AQ28" s="21"/>
      <c r="AR28" s="21"/>
      <c r="AS28" s="21"/>
      <c r="AT28" s="21"/>
      <c r="AU28" s="21"/>
      <c r="AV28" s="21"/>
      <c r="AW28" s="21"/>
      <c r="AX28" s="21"/>
      <c r="AY28" s="21"/>
      <c r="AZ28" s="21"/>
      <c r="BA28" s="21"/>
      <c r="BB28" s="21"/>
      <c r="BC28" s="65"/>
      <c r="BD28" s="65"/>
      <c r="BE28" s="65"/>
      <c r="BF28" s="65"/>
      <c r="BG28" s="65"/>
      <c r="BH28" s="65"/>
      <c r="BI28" s="65"/>
      <c r="BJ28" s="21"/>
      <c r="BK28" s="21"/>
      <c r="BL28" s="21"/>
      <c r="BM28" s="21"/>
      <c r="BN28" s="21"/>
      <c r="BO28" s="21"/>
      <c r="BP28" s="21"/>
      <c r="BQ28" s="21"/>
      <c r="BR28" s="21"/>
      <c r="BS28" s="21"/>
      <c r="BT28" s="21"/>
      <c r="BU28" s="21"/>
      <c r="BV28" s="21"/>
      <c r="BW28" s="21"/>
      <c r="BX28" s="21"/>
      <c r="BY28" s="21"/>
      <c r="BZ28" s="21"/>
      <c r="CA28" s="21"/>
      <c r="CB28" s="21"/>
      <c r="CC28" s="21"/>
      <c r="CD28" s="21"/>
      <c r="CE28" s="21"/>
      <c r="CF28" s="21"/>
      <c r="CG28" s="21"/>
      <c r="CH28" s="21"/>
      <c r="CI28" s="21"/>
      <c r="CJ28" s="21"/>
      <c r="CK28" s="21"/>
      <c r="CL28" s="65"/>
      <c r="CM28" s="65"/>
      <c r="CN28" s="65"/>
      <c r="CO28" s="65"/>
      <c r="CP28" s="21"/>
      <c r="CQ28" s="65"/>
      <c r="CR28" s="65"/>
      <c r="CS28" s="21"/>
      <c r="CT28" s="21"/>
      <c r="CU28" s="21"/>
      <c r="CV28" s="21"/>
      <c r="CW28" s="65"/>
      <c r="CX28" s="65"/>
      <c r="CY28" s="65"/>
      <c r="CZ28" s="21"/>
      <c r="DA28" s="21"/>
      <c r="DB28" s="21"/>
      <c r="DC28" s="21"/>
      <c r="DD28" s="21"/>
      <c r="DE28" s="21"/>
      <c r="DF28" s="21"/>
      <c r="DG28" s="21"/>
      <c r="DH28" s="21"/>
      <c r="DI28" s="21"/>
      <c r="DJ28" s="21"/>
      <c r="DK28" s="21"/>
      <c r="DL28" s="21"/>
      <c r="DM28" s="21"/>
      <c r="DN28" s="21"/>
      <c r="DO28" s="21"/>
      <c r="DP28" s="21"/>
      <c r="DQ28" s="21"/>
      <c r="DR28" s="21"/>
      <c r="DS28" s="21"/>
      <c r="DT28" s="21"/>
      <c r="DU28" s="21"/>
      <c r="DV28" s="21"/>
      <c r="DW28" s="21"/>
      <c r="DX28" s="21"/>
      <c r="DY28" s="21"/>
      <c r="DZ28" s="21"/>
      <c r="EA28" s="21"/>
      <c r="EB28" s="21"/>
      <c r="EC28" s="21"/>
      <c r="ED28" s="21"/>
      <c r="EE28" s="21"/>
      <c r="EF28" s="21"/>
      <c r="EG28" s="21"/>
      <c r="EH28" s="21"/>
      <c r="EI28" s="21"/>
      <c r="EJ28" s="21"/>
      <c r="EK28" s="21"/>
      <c r="EL28" s="66"/>
      <c r="EM28" s="21"/>
      <c r="EN28" s="65"/>
    </row>
    <row r="29" spans="1:144" s="82" customFormat="1" ht="21.95" customHeight="1">
      <c r="A29" s="70"/>
      <c r="B29" s="21"/>
      <c r="C29" s="21"/>
      <c r="D29" s="21"/>
      <c r="E29" s="21"/>
      <c r="F29" s="21"/>
      <c r="G29" s="21"/>
      <c r="H29" s="21"/>
      <c r="I29" s="21"/>
      <c r="J29" s="21"/>
      <c r="K29" s="21"/>
      <c r="L29" s="21"/>
      <c r="M29" s="21"/>
      <c r="N29" s="21"/>
      <c r="O29" s="21"/>
      <c r="P29" s="21"/>
      <c r="Q29" s="21"/>
      <c r="R29" s="21"/>
      <c r="S29" s="21"/>
      <c r="T29" s="21"/>
      <c r="U29" s="21" t="s">
        <v>45</v>
      </c>
      <c r="V29" s="21"/>
      <c r="W29" s="21"/>
      <c r="X29" s="21"/>
      <c r="Y29" s="21"/>
      <c r="Z29" s="21"/>
      <c r="AA29" s="21"/>
      <c r="AB29" s="21"/>
      <c r="AC29" s="21"/>
      <c r="AD29" s="21"/>
      <c r="AE29" s="21"/>
      <c r="AF29" s="21"/>
      <c r="AG29" s="21"/>
      <c r="AH29" s="21"/>
      <c r="AI29" s="65"/>
      <c r="AJ29" s="65"/>
      <c r="AK29" s="65"/>
      <c r="AL29" s="65"/>
      <c r="AM29" s="21"/>
      <c r="AN29" s="21"/>
      <c r="AO29" s="309" t="str">
        <f>IF(入力シート!E114="","",IF(入力シート!E114="用いていない","」",""))</f>
        <v/>
      </c>
      <c r="AP29" s="310"/>
      <c r="AQ29" s="310"/>
      <c r="AR29" s="311"/>
      <c r="AS29" s="21"/>
      <c r="AT29" s="21" t="s">
        <v>46</v>
      </c>
      <c r="AU29" s="21"/>
      <c r="AV29" s="21"/>
      <c r="AW29" s="21"/>
      <c r="AX29" s="21"/>
      <c r="AY29" s="21"/>
      <c r="AZ29" s="21"/>
      <c r="BA29" s="21"/>
      <c r="BB29" s="21"/>
      <c r="BC29" s="65"/>
      <c r="BD29" s="65"/>
      <c r="BE29" s="65"/>
      <c r="BF29" s="65"/>
      <c r="BG29" s="65"/>
      <c r="BH29" s="65"/>
      <c r="BI29" s="65"/>
      <c r="BJ29" s="309" t="str">
        <f>IF(入力シート!E114="","",IF(入力シート!E114="主に自分で操作している","」",""))</f>
        <v/>
      </c>
      <c r="BK29" s="310"/>
      <c r="BL29" s="310"/>
      <c r="BM29" s="311"/>
      <c r="BN29" s="21"/>
      <c r="BO29" s="21" t="s">
        <v>47</v>
      </c>
      <c r="BP29" s="21"/>
      <c r="BQ29" s="21"/>
      <c r="BR29" s="21"/>
      <c r="BS29" s="21"/>
      <c r="BT29" s="21"/>
      <c r="BU29" s="21"/>
      <c r="BV29" s="21"/>
      <c r="BW29" s="21"/>
      <c r="BX29" s="21"/>
      <c r="BY29" s="21"/>
      <c r="BZ29" s="21"/>
      <c r="CA29" s="21"/>
      <c r="CB29" s="21"/>
      <c r="CC29" s="21"/>
      <c r="CD29" s="21"/>
      <c r="CE29" s="21"/>
      <c r="CF29" s="21"/>
      <c r="CG29" s="21"/>
      <c r="CH29" s="21"/>
      <c r="CI29" s="21"/>
      <c r="CJ29" s="21"/>
      <c r="CK29" s="21"/>
      <c r="CL29" s="65"/>
      <c r="CM29" s="65"/>
      <c r="CN29" s="65"/>
      <c r="CO29" s="65"/>
      <c r="CP29" s="21"/>
      <c r="CQ29" s="65"/>
      <c r="CR29" s="65"/>
      <c r="CS29" s="309" t="str">
        <f>IF(入力シート!E114="","",IF(入力シート!E114="主に他人が操作している","」",""))</f>
        <v/>
      </c>
      <c r="CT29" s="310"/>
      <c r="CU29" s="310"/>
      <c r="CV29" s="311"/>
      <c r="CW29" s="65"/>
      <c r="CX29" s="67" t="s">
        <v>48</v>
      </c>
      <c r="CY29" s="65"/>
      <c r="CZ29" s="21"/>
      <c r="DA29" s="21"/>
      <c r="DB29" s="21"/>
      <c r="DC29" s="21"/>
      <c r="DD29" s="21"/>
      <c r="DE29" s="21"/>
      <c r="DF29" s="21"/>
      <c r="DG29" s="21"/>
      <c r="DH29" s="21"/>
      <c r="DI29" s="21"/>
      <c r="DJ29" s="21"/>
      <c r="DK29" s="21"/>
      <c r="DL29" s="21"/>
      <c r="DM29" s="21"/>
      <c r="DN29" s="21"/>
      <c r="DO29" s="21"/>
      <c r="DP29" s="21"/>
      <c r="DQ29" s="21"/>
      <c r="DR29" s="21"/>
      <c r="DS29" s="21"/>
      <c r="DT29" s="21"/>
      <c r="DU29" s="21"/>
      <c r="DV29" s="21"/>
      <c r="DW29" s="21"/>
      <c r="DX29" s="21"/>
      <c r="DY29" s="21"/>
      <c r="DZ29" s="21"/>
      <c r="EA29" s="21"/>
      <c r="EB29" s="21"/>
      <c r="EC29" s="21"/>
      <c r="ED29" s="21"/>
      <c r="EE29" s="21"/>
      <c r="EF29" s="21"/>
      <c r="EG29" s="21"/>
      <c r="EH29" s="21"/>
      <c r="EI29" s="21"/>
      <c r="EJ29" s="21"/>
      <c r="EK29" s="21"/>
      <c r="EL29" s="66"/>
      <c r="EM29" s="21"/>
      <c r="EN29" s="65"/>
    </row>
    <row r="30" spans="1:144" s="82" customFormat="1" ht="6" customHeight="1">
      <c r="A30" s="70"/>
      <c r="B30" s="21"/>
      <c r="C30" s="21"/>
      <c r="D30" s="21"/>
      <c r="E30" s="21"/>
      <c r="F30" s="21"/>
      <c r="G30" s="21"/>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21"/>
      <c r="AI30" s="65"/>
      <c r="AJ30" s="65"/>
      <c r="AK30" s="65"/>
      <c r="AL30" s="65"/>
      <c r="AM30" s="21"/>
      <c r="AN30" s="21"/>
      <c r="AO30" s="21"/>
      <c r="AP30" s="21"/>
      <c r="AQ30" s="21"/>
      <c r="AR30" s="21"/>
      <c r="AS30" s="21"/>
      <c r="AT30" s="21"/>
      <c r="AU30" s="21"/>
      <c r="AV30" s="21"/>
      <c r="AW30" s="21"/>
      <c r="AX30" s="21"/>
      <c r="AY30" s="21"/>
      <c r="AZ30" s="21"/>
      <c r="BA30" s="21"/>
      <c r="BB30" s="21"/>
      <c r="BC30" s="65"/>
      <c r="BD30" s="65"/>
      <c r="BE30" s="65"/>
      <c r="BF30" s="65"/>
      <c r="BG30" s="65"/>
      <c r="BH30" s="65"/>
      <c r="BI30" s="65"/>
      <c r="BJ30" s="21"/>
      <c r="BK30" s="21"/>
      <c r="BL30" s="21"/>
      <c r="BM30" s="21"/>
      <c r="BN30" s="21"/>
      <c r="BO30" s="21"/>
      <c r="BP30" s="21"/>
      <c r="BQ30" s="21"/>
      <c r="BR30" s="21"/>
      <c r="BS30" s="21"/>
      <c r="BT30" s="21"/>
      <c r="BU30" s="21"/>
      <c r="BV30" s="21"/>
      <c r="BW30" s="21"/>
      <c r="BX30" s="21"/>
      <c r="BY30" s="21"/>
      <c r="BZ30" s="21"/>
      <c r="CA30" s="21"/>
      <c r="CB30" s="21"/>
      <c r="CC30" s="21"/>
      <c r="CD30" s="21"/>
      <c r="CE30" s="21"/>
      <c r="CF30" s="21"/>
      <c r="CG30" s="21"/>
      <c r="CH30" s="21"/>
      <c r="CI30" s="21"/>
      <c r="CJ30" s="21"/>
      <c r="CK30" s="21"/>
      <c r="CL30" s="65"/>
      <c r="CM30" s="65"/>
      <c r="CN30" s="65"/>
      <c r="CO30" s="65"/>
      <c r="CP30" s="21"/>
      <c r="CQ30" s="65"/>
      <c r="CR30" s="65"/>
      <c r="CS30" s="21"/>
      <c r="CT30" s="21"/>
      <c r="CU30" s="21"/>
      <c r="CV30" s="21"/>
      <c r="CW30" s="65"/>
      <c r="CX30" s="65"/>
      <c r="CY30" s="65"/>
      <c r="CZ30" s="21"/>
      <c r="DA30" s="21"/>
      <c r="DB30" s="21"/>
      <c r="DC30" s="21"/>
      <c r="DD30" s="21"/>
      <c r="DE30" s="21"/>
      <c r="DF30" s="21"/>
      <c r="DG30" s="21"/>
      <c r="DH30" s="21"/>
      <c r="DI30" s="21"/>
      <c r="DJ30" s="21"/>
      <c r="DK30" s="21"/>
      <c r="DL30" s="21"/>
      <c r="DM30" s="21"/>
      <c r="DN30" s="21"/>
      <c r="DO30" s="21"/>
      <c r="DP30" s="21"/>
      <c r="DQ30" s="21"/>
      <c r="DR30" s="21"/>
      <c r="DS30" s="21"/>
      <c r="DT30" s="21"/>
      <c r="DU30" s="21"/>
      <c r="DV30" s="21"/>
      <c r="DW30" s="21"/>
      <c r="DX30" s="21"/>
      <c r="DY30" s="21"/>
      <c r="DZ30" s="21"/>
      <c r="EA30" s="21"/>
      <c r="EB30" s="21"/>
      <c r="EC30" s="21"/>
      <c r="ED30" s="21"/>
      <c r="EE30" s="21"/>
      <c r="EF30" s="21"/>
      <c r="EG30" s="21"/>
      <c r="EH30" s="21"/>
      <c r="EI30" s="21"/>
      <c r="EJ30" s="21"/>
      <c r="EK30" s="21"/>
      <c r="EL30" s="66"/>
      <c r="EM30" s="21"/>
      <c r="EN30" s="65"/>
    </row>
    <row r="31" spans="1:144" s="82" customFormat="1" ht="21.95" customHeight="1">
      <c r="A31" s="70"/>
      <c r="B31" s="21"/>
      <c r="C31" s="21"/>
      <c r="D31" s="21"/>
      <c r="E31" s="21"/>
      <c r="F31" s="21" t="s">
        <v>49</v>
      </c>
      <c r="G31" s="21"/>
      <c r="H31" s="21"/>
      <c r="I31" s="21"/>
      <c r="J31" s="21"/>
      <c r="K31" s="21"/>
      <c r="L31" s="21"/>
      <c r="M31" s="21"/>
      <c r="N31" s="21"/>
      <c r="O31" s="21"/>
      <c r="P31" s="21"/>
      <c r="Q31" s="21"/>
      <c r="R31" s="21"/>
      <c r="S31" s="21"/>
      <c r="T31" s="21"/>
      <c r="U31" s="21"/>
      <c r="V31" s="21"/>
      <c r="W31" s="21"/>
      <c r="X31" s="21"/>
      <c r="Y31" s="21"/>
      <c r="Z31" s="21"/>
      <c r="AA31" s="21"/>
      <c r="AB31" s="21"/>
      <c r="AC31" s="21"/>
      <c r="AD31" s="21"/>
      <c r="AE31" s="21"/>
      <c r="AF31" s="21"/>
      <c r="AG31" s="21"/>
      <c r="AH31" s="21"/>
      <c r="AI31" s="65"/>
      <c r="AJ31" s="65"/>
      <c r="AK31" s="65"/>
      <c r="AL31" s="65"/>
      <c r="AM31" s="21"/>
      <c r="AN31" s="21"/>
      <c r="AO31" s="309" t="str">
        <f>IF(入力シート!G115="","",IF(入力シート!G115=TRUE,"」",""))</f>
        <v/>
      </c>
      <c r="AP31" s="310"/>
      <c r="AQ31" s="310"/>
      <c r="AR31" s="311"/>
      <c r="AS31" s="21"/>
      <c r="AT31" s="21" t="s">
        <v>46</v>
      </c>
      <c r="AU31" s="21"/>
      <c r="AV31" s="21"/>
      <c r="AW31" s="21"/>
      <c r="AX31" s="21"/>
      <c r="AY31" s="21"/>
      <c r="AZ31" s="21"/>
      <c r="BA31" s="21"/>
      <c r="BB31" s="21"/>
      <c r="BC31" s="65"/>
      <c r="BD31" s="65"/>
      <c r="BE31" s="65"/>
      <c r="BF31" s="65"/>
      <c r="BG31" s="65"/>
      <c r="BH31" s="65"/>
      <c r="BI31" s="65"/>
      <c r="BJ31" s="309" t="str">
        <f>IF(入力シート!G116="","",IF(入力シート!G116=TRUE,"」",""))</f>
        <v/>
      </c>
      <c r="BK31" s="310"/>
      <c r="BL31" s="310"/>
      <c r="BM31" s="311"/>
      <c r="BN31" s="21"/>
      <c r="BO31" s="21" t="s">
        <v>50</v>
      </c>
      <c r="BP31" s="21"/>
      <c r="BQ31" s="21"/>
      <c r="BR31" s="21"/>
      <c r="BS31" s="21"/>
      <c r="BT31" s="21"/>
      <c r="BU31" s="21"/>
      <c r="BV31" s="21"/>
      <c r="BW31" s="21"/>
      <c r="BX31" s="21"/>
      <c r="BY31" s="21"/>
      <c r="BZ31" s="21"/>
      <c r="CA31" s="21"/>
      <c r="CB31" s="21"/>
      <c r="CC31" s="21"/>
      <c r="CD31" s="21"/>
      <c r="CE31" s="21"/>
      <c r="CF31" s="21"/>
      <c r="CG31" s="21"/>
      <c r="CH31" s="21"/>
      <c r="CI31" s="21"/>
      <c r="CJ31" s="21"/>
      <c r="CK31" s="21"/>
      <c r="CL31" s="65"/>
      <c r="CM31" s="65"/>
      <c r="CN31" s="65"/>
      <c r="CO31" s="65"/>
      <c r="CP31" s="21"/>
      <c r="CQ31" s="65"/>
      <c r="CR31" s="65"/>
      <c r="CS31" s="309" t="str">
        <f>IF(入力シート!G117="","",IF(入力シート!G117=TRUE,"」",""))</f>
        <v/>
      </c>
      <c r="CT31" s="310"/>
      <c r="CU31" s="310"/>
      <c r="CV31" s="311"/>
      <c r="CW31" s="65"/>
      <c r="CX31" s="21" t="s">
        <v>51</v>
      </c>
      <c r="CY31" s="65"/>
      <c r="CZ31" s="21"/>
      <c r="DA31" s="21"/>
      <c r="DB31" s="21"/>
      <c r="DC31" s="21"/>
      <c r="DD31" s="21"/>
      <c r="DE31" s="21"/>
      <c r="DF31" s="21"/>
      <c r="DG31" s="21"/>
      <c r="DH31" s="21"/>
      <c r="DI31" s="21"/>
      <c r="DJ31" s="21"/>
      <c r="DK31" s="21"/>
      <c r="DL31" s="21"/>
      <c r="DM31" s="21"/>
      <c r="DN31" s="21"/>
      <c r="DO31" s="21"/>
      <c r="DP31" s="21"/>
      <c r="DQ31" s="21"/>
      <c r="DR31" s="21"/>
      <c r="DS31" s="21"/>
      <c r="DT31" s="21"/>
      <c r="DU31" s="21"/>
      <c r="DV31" s="21"/>
      <c r="DW31" s="21"/>
      <c r="DX31" s="21"/>
      <c r="DY31" s="21"/>
      <c r="DZ31" s="21"/>
      <c r="EA31" s="21"/>
      <c r="EB31" s="21"/>
      <c r="EC31" s="21"/>
      <c r="ED31" s="21"/>
      <c r="EE31" s="21"/>
      <c r="EF31" s="21"/>
      <c r="EG31" s="21"/>
      <c r="EH31" s="21"/>
      <c r="EI31" s="21"/>
      <c r="EJ31" s="21"/>
      <c r="EK31" s="21"/>
      <c r="EL31" s="66"/>
      <c r="EM31" s="21"/>
      <c r="EN31" s="65"/>
    </row>
    <row r="32" spans="1:144" s="82" customFormat="1" ht="3.95" customHeight="1">
      <c r="A32" s="70"/>
      <c r="B32" s="21"/>
      <c r="C32" s="21"/>
      <c r="D32" s="21"/>
      <c r="E32" s="21"/>
      <c r="F32" s="21"/>
      <c r="G32" s="21"/>
      <c r="H32" s="21"/>
      <c r="I32" s="21"/>
      <c r="J32" s="21"/>
      <c r="K32" s="21"/>
      <c r="L32" s="21"/>
      <c r="M32" s="21"/>
      <c r="N32" s="21"/>
      <c r="O32" s="21"/>
      <c r="P32" s="21"/>
      <c r="Q32" s="21"/>
      <c r="R32" s="21"/>
      <c r="S32" s="21"/>
      <c r="T32" s="21"/>
      <c r="U32" s="21"/>
      <c r="V32" s="21"/>
      <c r="W32" s="21"/>
      <c r="X32" s="21"/>
      <c r="Y32" s="21"/>
      <c r="Z32" s="21"/>
      <c r="AA32" s="21"/>
      <c r="AB32" s="21"/>
      <c r="AC32" s="21"/>
      <c r="AD32" s="21"/>
      <c r="AE32" s="21"/>
      <c r="AF32" s="21"/>
      <c r="AG32" s="21"/>
      <c r="AH32" s="21"/>
      <c r="AI32" s="21"/>
      <c r="AJ32" s="21"/>
      <c r="AK32" s="21"/>
      <c r="AL32" s="21"/>
      <c r="AM32" s="21"/>
      <c r="AN32" s="21"/>
      <c r="AO32" s="21"/>
      <c r="AP32" s="21"/>
      <c r="AQ32" s="21"/>
      <c r="AR32" s="21"/>
      <c r="AS32" s="21"/>
      <c r="AT32" s="21"/>
      <c r="AU32" s="21"/>
      <c r="AV32" s="21"/>
      <c r="AW32" s="21"/>
      <c r="AX32" s="21"/>
      <c r="AY32" s="21"/>
      <c r="AZ32" s="21"/>
      <c r="BA32" s="21"/>
      <c r="BB32" s="21"/>
      <c r="BC32" s="21"/>
      <c r="BD32" s="21"/>
      <c r="BE32" s="21"/>
      <c r="BF32" s="21"/>
      <c r="BG32" s="21"/>
      <c r="BH32" s="21"/>
      <c r="BI32" s="21"/>
      <c r="BJ32" s="21"/>
      <c r="BK32" s="21"/>
      <c r="BL32" s="21"/>
      <c r="BM32" s="21"/>
      <c r="BN32" s="21"/>
      <c r="BO32" s="21"/>
      <c r="BP32" s="21"/>
      <c r="BQ32" s="21"/>
      <c r="BR32" s="21"/>
      <c r="BS32" s="21"/>
      <c r="BT32" s="21"/>
      <c r="BU32" s="21"/>
      <c r="BV32" s="21"/>
      <c r="BW32" s="21"/>
      <c r="BX32" s="21"/>
      <c r="BY32" s="21"/>
      <c r="BZ32" s="21"/>
      <c r="CA32" s="21"/>
      <c r="CB32" s="21"/>
      <c r="CC32" s="21"/>
      <c r="CD32" s="21"/>
      <c r="CE32" s="21"/>
      <c r="CF32" s="21"/>
      <c r="CG32" s="21"/>
      <c r="CH32" s="21"/>
      <c r="CI32" s="21"/>
      <c r="CJ32" s="21"/>
      <c r="CK32" s="21"/>
      <c r="CP32" s="21"/>
      <c r="CS32" s="21"/>
      <c r="CT32" s="21"/>
      <c r="CU32" s="21"/>
      <c r="CV32" s="21"/>
      <c r="CZ32" s="21"/>
      <c r="DA32" s="21"/>
      <c r="DB32" s="21"/>
      <c r="DC32" s="21"/>
      <c r="DD32" s="21"/>
      <c r="DE32" s="21"/>
      <c r="DF32" s="21"/>
      <c r="DG32" s="21"/>
      <c r="DH32" s="21"/>
      <c r="DI32" s="21"/>
      <c r="DJ32" s="21"/>
      <c r="DK32" s="21"/>
      <c r="DL32" s="21"/>
      <c r="DM32" s="21"/>
      <c r="DN32" s="21"/>
      <c r="DO32" s="21"/>
      <c r="DP32" s="21"/>
      <c r="DQ32" s="21"/>
      <c r="DR32" s="21"/>
      <c r="DS32" s="21"/>
      <c r="DT32" s="21"/>
      <c r="DU32" s="21"/>
      <c r="DV32" s="21"/>
      <c r="DW32" s="21"/>
      <c r="DX32" s="21"/>
      <c r="DY32" s="21"/>
      <c r="DZ32" s="21"/>
      <c r="EA32" s="21"/>
      <c r="EB32" s="21"/>
      <c r="EC32" s="21"/>
      <c r="ED32" s="21"/>
      <c r="EE32" s="21"/>
      <c r="EF32" s="21"/>
      <c r="EG32" s="21"/>
      <c r="EH32" s="21"/>
      <c r="EI32" s="21"/>
      <c r="EJ32" s="21"/>
      <c r="EK32" s="21"/>
      <c r="EL32" s="66"/>
      <c r="EM32" s="21"/>
    </row>
    <row r="33" spans="1:146" s="82" customFormat="1" ht="10.5">
      <c r="A33" s="320" t="s">
        <v>52</v>
      </c>
      <c r="B33" s="321"/>
      <c r="C33" s="321"/>
      <c r="D33" s="321"/>
      <c r="E33" s="321"/>
      <c r="F33" s="321"/>
      <c r="G33" s="321"/>
      <c r="H33" s="321"/>
      <c r="I33" s="321"/>
      <c r="J33" s="321"/>
      <c r="K33" s="321"/>
      <c r="L33" s="321"/>
      <c r="M33" s="321"/>
      <c r="N33" s="321"/>
      <c r="O33" s="321"/>
      <c r="P33" s="321"/>
      <c r="Q33" s="321"/>
      <c r="R33" s="321"/>
      <c r="S33" s="321"/>
      <c r="T33" s="321"/>
      <c r="U33" s="80"/>
      <c r="V33" s="80"/>
      <c r="W33" s="80"/>
      <c r="X33" s="80"/>
      <c r="Y33" s="80"/>
      <c r="Z33" s="80"/>
      <c r="AA33" s="80"/>
      <c r="AB33" s="80"/>
      <c r="AC33" s="80"/>
      <c r="AD33" s="80"/>
      <c r="AE33" s="80"/>
      <c r="AF33" s="80"/>
      <c r="AG33" s="80"/>
      <c r="AH33" s="80"/>
      <c r="AI33" s="80"/>
      <c r="AJ33" s="80"/>
      <c r="AK33" s="80"/>
      <c r="AL33" s="80"/>
      <c r="AM33" s="80"/>
      <c r="AN33" s="80"/>
      <c r="AO33" s="80"/>
      <c r="AP33" s="80"/>
      <c r="AQ33" s="80"/>
      <c r="AR33" s="80"/>
      <c r="AS33" s="80"/>
      <c r="AT33" s="80"/>
      <c r="AU33" s="80"/>
      <c r="AV33" s="80"/>
      <c r="AW33" s="80"/>
      <c r="AX33" s="80"/>
      <c r="AY33" s="80"/>
      <c r="AZ33" s="80"/>
      <c r="BA33" s="80"/>
      <c r="BB33" s="80"/>
      <c r="BC33" s="80"/>
      <c r="BD33" s="80"/>
      <c r="BE33" s="80"/>
      <c r="BF33" s="80"/>
      <c r="BG33" s="80"/>
      <c r="BH33" s="80"/>
      <c r="BI33" s="80"/>
      <c r="BJ33" s="80"/>
      <c r="BK33" s="80"/>
      <c r="BL33" s="80"/>
      <c r="BM33" s="80"/>
      <c r="BN33" s="80"/>
      <c r="BO33" s="80"/>
      <c r="BP33" s="80"/>
      <c r="BQ33" s="80"/>
      <c r="BR33" s="80"/>
      <c r="BS33" s="80"/>
      <c r="BT33" s="80"/>
      <c r="BU33" s="80"/>
      <c r="BV33" s="80"/>
      <c r="BW33" s="80"/>
      <c r="BX33" s="80"/>
      <c r="BY33" s="80"/>
      <c r="BZ33" s="80"/>
      <c r="CA33" s="80"/>
      <c r="CB33" s="80"/>
      <c r="CC33" s="80"/>
      <c r="CD33" s="80"/>
      <c r="CE33" s="80"/>
      <c r="CF33" s="80"/>
      <c r="CG33" s="80"/>
      <c r="CH33" s="80"/>
      <c r="CI33" s="80"/>
      <c r="CJ33" s="80"/>
      <c r="CK33" s="80"/>
      <c r="CL33" s="80"/>
      <c r="CM33" s="80"/>
      <c r="CN33" s="80"/>
      <c r="CO33" s="80"/>
      <c r="CP33" s="80"/>
      <c r="CQ33" s="80"/>
      <c r="CR33" s="80"/>
      <c r="CS33" s="80"/>
      <c r="CT33" s="80"/>
      <c r="CU33" s="80"/>
      <c r="CV33" s="80"/>
      <c r="CW33" s="83"/>
      <c r="CX33" s="83"/>
      <c r="CY33" s="83"/>
      <c r="CZ33" s="80"/>
      <c r="DA33" s="80"/>
      <c r="DB33" s="80"/>
      <c r="DC33" s="80"/>
      <c r="DD33" s="80"/>
      <c r="DE33" s="80"/>
      <c r="DF33" s="80"/>
      <c r="DG33" s="80"/>
      <c r="DH33" s="80"/>
      <c r="DI33" s="80"/>
      <c r="DJ33" s="80"/>
      <c r="DK33" s="80"/>
      <c r="DL33" s="80"/>
      <c r="DM33" s="80"/>
      <c r="DN33" s="80"/>
      <c r="DO33" s="80"/>
      <c r="DP33" s="80"/>
      <c r="DQ33" s="80"/>
      <c r="DR33" s="80"/>
      <c r="DS33" s="80"/>
      <c r="DT33" s="80"/>
      <c r="DU33" s="80"/>
      <c r="DV33" s="80"/>
      <c r="DW33" s="80"/>
      <c r="DX33" s="80"/>
      <c r="DY33" s="80"/>
      <c r="DZ33" s="80"/>
      <c r="EA33" s="80"/>
      <c r="EB33" s="80"/>
      <c r="EC33" s="80"/>
      <c r="ED33" s="80"/>
      <c r="EE33" s="80"/>
      <c r="EF33" s="80"/>
      <c r="EG33" s="80"/>
      <c r="EH33" s="80"/>
      <c r="EI33" s="80"/>
      <c r="EJ33" s="80"/>
      <c r="EK33" s="80"/>
      <c r="EL33" s="81"/>
      <c r="EM33" s="21"/>
    </row>
    <row r="34" spans="1:146" s="82" customFormat="1" ht="21.95" customHeight="1">
      <c r="A34" s="322"/>
      <c r="B34" s="323"/>
      <c r="C34" s="323"/>
      <c r="D34" s="323"/>
      <c r="E34" s="323"/>
      <c r="F34" s="323"/>
      <c r="G34" s="323"/>
      <c r="H34" s="323"/>
      <c r="I34" s="323"/>
      <c r="J34" s="323"/>
      <c r="K34" s="323"/>
      <c r="L34" s="323"/>
      <c r="M34" s="323"/>
      <c r="N34" s="323"/>
      <c r="O34" s="323"/>
      <c r="P34" s="323"/>
      <c r="Q34" s="323"/>
      <c r="R34" s="323"/>
      <c r="S34" s="323"/>
      <c r="T34" s="323"/>
      <c r="U34" s="21" t="s">
        <v>53</v>
      </c>
      <c r="V34" s="21"/>
      <c r="W34" s="21"/>
      <c r="X34" s="21"/>
      <c r="Y34" s="21"/>
      <c r="Z34" s="21"/>
      <c r="AA34" s="21"/>
      <c r="AB34" s="21"/>
      <c r="AC34" s="21"/>
      <c r="AD34" s="21"/>
      <c r="AE34" s="21"/>
      <c r="AF34" s="21"/>
      <c r="AG34" s="21"/>
      <c r="AH34" s="21"/>
      <c r="AI34" s="65"/>
      <c r="AJ34" s="65"/>
      <c r="AK34" s="65"/>
      <c r="AL34" s="65"/>
      <c r="AM34" s="21"/>
      <c r="AN34" s="21"/>
      <c r="AO34" s="309" t="str">
        <f>IF(入力シート!E118="","",IF(入力シート!E118="自立ないし何とか自分で食べられる","」",""))</f>
        <v/>
      </c>
      <c r="AP34" s="310"/>
      <c r="AQ34" s="310"/>
      <c r="AR34" s="311"/>
      <c r="AS34" s="21"/>
      <c r="AT34" s="21" t="s">
        <v>54</v>
      </c>
      <c r="AU34" s="21"/>
      <c r="AV34" s="21"/>
      <c r="AW34" s="21"/>
      <c r="AX34" s="21"/>
      <c r="AY34" s="21"/>
      <c r="AZ34" s="21"/>
      <c r="BA34" s="21"/>
      <c r="BB34" s="21"/>
      <c r="BC34" s="73"/>
      <c r="BD34" s="21"/>
      <c r="BE34" s="21"/>
      <c r="BF34" s="21"/>
      <c r="BG34" s="21"/>
      <c r="BH34" s="21"/>
      <c r="BI34" s="21"/>
      <c r="BJ34" s="21"/>
      <c r="BK34" s="21"/>
      <c r="BL34" s="21"/>
      <c r="BM34" s="21"/>
      <c r="BN34" s="21"/>
      <c r="BO34" s="21"/>
      <c r="BP34" s="21"/>
      <c r="BQ34" s="21"/>
      <c r="BR34" s="21"/>
      <c r="BS34" s="21"/>
      <c r="BT34" s="21"/>
      <c r="BU34" s="21"/>
      <c r="BV34" s="21"/>
      <c r="BW34" s="21"/>
      <c r="BX34" s="21"/>
      <c r="BY34" s="21"/>
      <c r="BZ34" s="21"/>
      <c r="CA34" s="21"/>
      <c r="CB34" s="21"/>
      <c r="CC34" s="21"/>
      <c r="CD34" s="21"/>
      <c r="CE34" s="21"/>
      <c r="CF34" s="21"/>
      <c r="CG34" s="21"/>
      <c r="CH34" s="21"/>
      <c r="CI34" s="21"/>
      <c r="CJ34" s="21"/>
      <c r="CK34" s="21"/>
      <c r="CL34" s="65"/>
      <c r="CM34" s="65"/>
      <c r="CN34" s="65"/>
      <c r="CO34" s="65"/>
      <c r="CP34" s="21"/>
      <c r="CQ34" s="65"/>
      <c r="CR34" s="65"/>
      <c r="CS34" s="309" t="str">
        <f>IF(入力シート!E118="","",IF(入力シート!E118="全面介助","」",""))</f>
        <v/>
      </c>
      <c r="CT34" s="310"/>
      <c r="CU34" s="310"/>
      <c r="CV34" s="311"/>
      <c r="CW34" s="73"/>
      <c r="CX34" s="21" t="s">
        <v>55</v>
      </c>
      <c r="CY34" s="73"/>
      <c r="CZ34" s="21"/>
      <c r="DA34" s="21"/>
      <c r="DB34" s="21"/>
      <c r="DC34" s="21"/>
      <c r="DD34" s="21"/>
      <c r="DE34" s="21"/>
      <c r="DF34" s="21"/>
      <c r="DG34" s="21"/>
      <c r="DH34" s="21"/>
      <c r="DI34" s="21"/>
      <c r="DJ34" s="21"/>
      <c r="DK34" s="21"/>
      <c r="DL34" s="21"/>
      <c r="DM34" s="21"/>
      <c r="DN34" s="21"/>
      <c r="DO34" s="21"/>
      <c r="DP34" s="21"/>
      <c r="DQ34" s="21"/>
      <c r="DR34" s="21"/>
      <c r="DS34" s="21"/>
      <c r="DT34" s="21"/>
      <c r="DU34" s="21"/>
      <c r="DV34" s="21"/>
      <c r="DW34" s="21"/>
      <c r="DX34" s="21"/>
      <c r="DY34" s="21"/>
      <c r="DZ34" s="21"/>
      <c r="EA34" s="21"/>
      <c r="EB34" s="21"/>
      <c r="EC34" s="21"/>
      <c r="ED34" s="21"/>
      <c r="EE34" s="21"/>
      <c r="EF34" s="21"/>
      <c r="EG34" s="21"/>
      <c r="EH34" s="21"/>
      <c r="EI34" s="21"/>
      <c r="EJ34" s="21"/>
      <c r="EK34" s="21"/>
      <c r="EL34" s="66"/>
      <c r="EM34" s="21"/>
      <c r="EN34" s="65"/>
    </row>
    <row r="35" spans="1:146" s="82" customFormat="1" ht="10.5">
      <c r="A35" s="70"/>
      <c r="B35" s="21"/>
      <c r="C35" s="21"/>
      <c r="D35" s="21"/>
      <c r="E35" s="21"/>
      <c r="F35" s="21"/>
      <c r="G35" s="21"/>
      <c r="H35" s="21"/>
      <c r="I35" s="21"/>
      <c r="J35" s="21"/>
      <c r="K35" s="21"/>
      <c r="L35" s="21"/>
      <c r="M35" s="21"/>
      <c r="N35" s="21"/>
      <c r="O35" s="21"/>
      <c r="P35" s="21"/>
      <c r="Q35" s="21"/>
      <c r="R35" s="21"/>
      <c r="S35" s="21"/>
      <c r="T35" s="21"/>
      <c r="U35" s="21"/>
      <c r="V35" s="21"/>
      <c r="W35" s="21"/>
      <c r="X35" s="21"/>
      <c r="Y35" s="21"/>
      <c r="Z35" s="21"/>
      <c r="AA35" s="21"/>
      <c r="AB35" s="21"/>
      <c r="AC35" s="21"/>
      <c r="AD35" s="21"/>
      <c r="AE35" s="21"/>
      <c r="AF35" s="21"/>
      <c r="AG35" s="21"/>
      <c r="AH35" s="21"/>
      <c r="AI35" s="65"/>
      <c r="AJ35" s="65"/>
      <c r="AK35" s="65"/>
      <c r="AL35" s="65"/>
      <c r="AM35" s="21"/>
      <c r="AN35" s="21"/>
      <c r="AO35" s="21"/>
      <c r="AP35" s="21"/>
      <c r="AQ35" s="21"/>
      <c r="AR35" s="21"/>
      <c r="AS35" s="21"/>
      <c r="AT35" s="21"/>
      <c r="AU35" s="21"/>
      <c r="AV35" s="21"/>
      <c r="AW35" s="21"/>
      <c r="AX35" s="21"/>
      <c r="AY35" s="21"/>
      <c r="AZ35" s="21"/>
      <c r="BA35" s="21"/>
      <c r="BB35" s="21"/>
      <c r="BC35" s="73"/>
      <c r="BD35" s="21"/>
      <c r="BE35" s="21"/>
      <c r="BF35" s="21"/>
      <c r="BG35" s="21"/>
      <c r="BH35" s="21"/>
      <c r="BI35" s="21"/>
      <c r="BJ35" s="21"/>
      <c r="BK35" s="21"/>
      <c r="BL35" s="21"/>
      <c r="BM35" s="21"/>
      <c r="BN35" s="21"/>
      <c r="BO35" s="21"/>
      <c r="BP35" s="21"/>
      <c r="BQ35" s="21"/>
      <c r="BR35" s="21"/>
      <c r="BS35" s="21"/>
      <c r="BT35" s="21"/>
      <c r="BU35" s="21"/>
      <c r="BV35" s="21"/>
      <c r="BW35" s="21"/>
      <c r="BX35" s="21"/>
      <c r="BY35" s="21"/>
      <c r="BZ35" s="21"/>
      <c r="CA35" s="21"/>
      <c r="CB35" s="21"/>
      <c r="CC35" s="21"/>
      <c r="CD35" s="21"/>
      <c r="CE35" s="21"/>
      <c r="CF35" s="21"/>
      <c r="CG35" s="21"/>
      <c r="CH35" s="21"/>
      <c r="CI35" s="21"/>
      <c r="CJ35" s="21"/>
      <c r="CK35" s="21"/>
      <c r="CL35" s="65"/>
      <c r="CM35" s="65"/>
      <c r="CN35" s="65"/>
      <c r="CO35" s="65"/>
      <c r="CP35" s="21"/>
      <c r="CQ35" s="65"/>
      <c r="CR35" s="65"/>
      <c r="CS35" s="21"/>
      <c r="CT35" s="21"/>
      <c r="CU35" s="21"/>
      <c r="CV35" s="21"/>
      <c r="CW35" s="65"/>
      <c r="CX35" s="65"/>
      <c r="CY35" s="65"/>
      <c r="CZ35" s="21"/>
      <c r="DA35" s="21"/>
      <c r="DB35" s="21"/>
      <c r="DC35" s="21"/>
      <c r="DD35" s="21"/>
      <c r="DE35" s="21"/>
      <c r="DF35" s="21"/>
      <c r="DG35" s="21"/>
      <c r="DH35" s="21"/>
      <c r="DI35" s="21"/>
      <c r="DJ35" s="21"/>
      <c r="DK35" s="21"/>
      <c r="DL35" s="21"/>
      <c r="DM35" s="21"/>
      <c r="DN35" s="21"/>
      <c r="DO35" s="21"/>
      <c r="DP35" s="21"/>
      <c r="DQ35" s="21"/>
      <c r="DR35" s="21"/>
      <c r="DS35" s="21"/>
      <c r="DT35" s="21"/>
      <c r="DU35" s="21"/>
      <c r="DV35" s="21"/>
      <c r="DW35" s="21"/>
      <c r="DX35" s="21"/>
      <c r="DY35" s="21"/>
      <c r="DZ35" s="21"/>
      <c r="EA35" s="21"/>
      <c r="EB35" s="21"/>
      <c r="EC35" s="21"/>
      <c r="ED35" s="21"/>
      <c r="EE35" s="21"/>
      <c r="EF35" s="21"/>
      <c r="EG35" s="21"/>
      <c r="EH35" s="21"/>
      <c r="EI35" s="21"/>
      <c r="EJ35" s="21"/>
      <c r="EK35" s="21"/>
      <c r="EL35" s="66"/>
      <c r="EM35" s="21"/>
      <c r="EN35" s="65"/>
    </row>
    <row r="36" spans="1:146" s="82" customFormat="1" ht="21.95" customHeight="1">
      <c r="A36" s="70"/>
      <c r="B36" s="21"/>
      <c r="C36" s="21"/>
      <c r="D36" s="21"/>
      <c r="E36" s="21"/>
      <c r="F36" s="21"/>
      <c r="G36" s="21"/>
      <c r="H36" s="21"/>
      <c r="I36" s="21"/>
      <c r="J36" s="21"/>
      <c r="K36" s="21"/>
      <c r="L36" s="21"/>
      <c r="M36" s="21"/>
      <c r="N36" s="21"/>
      <c r="O36" s="21"/>
      <c r="P36" s="21"/>
      <c r="Q36" s="21"/>
      <c r="R36" s="21"/>
      <c r="S36" s="21"/>
      <c r="T36" s="21"/>
      <c r="U36" s="21" t="s">
        <v>56</v>
      </c>
      <c r="V36" s="21"/>
      <c r="W36" s="21"/>
      <c r="X36" s="21"/>
      <c r="Y36" s="21"/>
      <c r="Z36" s="21"/>
      <c r="AA36" s="21"/>
      <c r="AB36" s="21"/>
      <c r="AC36" s="21"/>
      <c r="AD36" s="21"/>
      <c r="AE36" s="21"/>
      <c r="AF36" s="21"/>
      <c r="AG36" s="21"/>
      <c r="AH36" s="21"/>
      <c r="AI36" s="65"/>
      <c r="AJ36" s="65"/>
      <c r="AK36" s="65"/>
      <c r="AL36" s="65"/>
      <c r="AM36" s="21"/>
      <c r="AN36" s="21"/>
      <c r="AO36" s="309" t="str">
        <f>IF(入力シート!E119="","",IF(入力シート!E119="良好","」",""))</f>
        <v/>
      </c>
      <c r="AP36" s="310"/>
      <c r="AQ36" s="310"/>
      <c r="AR36" s="311"/>
      <c r="AS36" s="21"/>
      <c r="AT36" s="21" t="s">
        <v>57</v>
      </c>
      <c r="AU36" s="21"/>
      <c r="AV36" s="21"/>
      <c r="AW36" s="21"/>
      <c r="AX36" s="21"/>
      <c r="AY36" s="21"/>
      <c r="AZ36" s="21"/>
      <c r="BA36" s="21"/>
      <c r="BB36" s="21"/>
      <c r="BC36" s="73"/>
      <c r="BD36" s="21"/>
      <c r="BE36" s="21"/>
      <c r="BF36" s="21"/>
      <c r="BG36" s="21"/>
      <c r="BH36" s="21"/>
      <c r="BI36" s="21"/>
      <c r="BJ36" s="21"/>
      <c r="BK36" s="21"/>
      <c r="BL36" s="21"/>
      <c r="BM36" s="21"/>
      <c r="BN36" s="21"/>
      <c r="BO36" s="21"/>
      <c r="BP36" s="21"/>
      <c r="BQ36" s="21"/>
      <c r="BR36" s="21"/>
      <c r="BS36" s="21"/>
      <c r="BT36" s="21"/>
      <c r="BU36" s="21"/>
      <c r="BV36" s="21"/>
      <c r="BW36" s="21"/>
      <c r="BX36" s="21"/>
      <c r="BY36" s="21"/>
      <c r="BZ36" s="21"/>
      <c r="CA36" s="21"/>
      <c r="CB36" s="21"/>
      <c r="CC36" s="21"/>
      <c r="CD36" s="21"/>
      <c r="CE36" s="21"/>
      <c r="CF36" s="21"/>
      <c r="CG36" s="21"/>
      <c r="CH36" s="21"/>
      <c r="CI36" s="21"/>
      <c r="CJ36" s="21"/>
      <c r="CK36" s="21"/>
      <c r="CL36" s="65"/>
      <c r="CM36" s="65"/>
      <c r="CN36" s="65"/>
      <c r="CO36" s="65"/>
      <c r="CP36" s="21"/>
      <c r="CQ36" s="65"/>
      <c r="CR36" s="65"/>
      <c r="CS36" s="309" t="str">
        <f>IF(入力シート!E119="","",IF(入力シート!E119="不良","」",""))</f>
        <v/>
      </c>
      <c r="CT36" s="310"/>
      <c r="CU36" s="310"/>
      <c r="CV36" s="311"/>
      <c r="CW36" s="65"/>
      <c r="CX36" s="67" t="s">
        <v>58</v>
      </c>
      <c r="CY36" s="65"/>
      <c r="CZ36" s="21"/>
      <c r="DA36" s="21"/>
      <c r="DB36" s="21"/>
      <c r="DC36" s="21"/>
      <c r="DD36" s="21"/>
      <c r="DE36" s="21"/>
      <c r="DF36" s="21"/>
      <c r="DG36" s="21"/>
      <c r="DH36" s="21"/>
      <c r="DI36" s="21"/>
      <c r="DJ36" s="21"/>
      <c r="DK36" s="21"/>
      <c r="DL36" s="21"/>
      <c r="DM36" s="21"/>
      <c r="DN36" s="21"/>
      <c r="DO36" s="21"/>
      <c r="DP36" s="21"/>
      <c r="DQ36" s="21"/>
      <c r="DR36" s="21"/>
      <c r="DS36" s="21"/>
      <c r="DT36" s="21"/>
      <c r="DU36" s="21"/>
      <c r="DV36" s="21"/>
      <c r="DW36" s="21"/>
      <c r="DX36" s="21"/>
      <c r="DY36" s="21"/>
      <c r="DZ36" s="21"/>
      <c r="EA36" s="21"/>
      <c r="EB36" s="21"/>
      <c r="EC36" s="21"/>
      <c r="ED36" s="21"/>
      <c r="EE36" s="21"/>
      <c r="EF36" s="21"/>
      <c r="EG36" s="21"/>
      <c r="EH36" s="21"/>
      <c r="EI36" s="21"/>
      <c r="EJ36" s="21"/>
      <c r="EK36" s="21"/>
      <c r="EL36" s="66"/>
      <c r="EM36" s="21"/>
      <c r="EN36" s="65"/>
    </row>
    <row r="37" spans="1:146" s="82" customFormat="1" ht="10.5">
      <c r="A37" s="84"/>
      <c r="B37" s="71" t="s">
        <v>59</v>
      </c>
      <c r="C37" s="71"/>
      <c r="D37" s="71"/>
      <c r="E37" s="71"/>
      <c r="F37" s="71"/>
      <c r="G37" s="71"/>
      <c r="H37" s="71"/>
      <c r="I37" s="71"/>
      <c r="J37" s="71"/>
      <c r="K37" s="71"/>
      <c r="L37" s="71"/>
      <c r="M37" s="71"/>
      <c r="N37" s="71"/>
      <c r="O37" s="71"/>
      <c r="P37" s="71"/>
      <c r="Q37" s="71"/>
      <c r="R37" s="71"/>
      <c r="S37" s="71"/>
      <c r="T37" s="71"/>
      <c r="U37" s="71"/>
      <c r="V37" s="71"/>
      <c r="W37" s="71"/>
      <c r="X37" s="71"/>
      <c r="Y37" s="71"/>
      <c r="Z37" s="71"/>
      <c r="AA37" s="71"/>
      <c r="AB37" s="324" t="str">
        <f>IF(入力シート!E120="","",入力シート!E120)</f>
        <v/>
      </c>
      <c r="AC37" s="324"/>
      <c r="AD37" s="324"/>
      <c r="AE37" s="324"/>
      <c r="AF37" s="324"/>
      <c r="AG37" s="324"/>
      <c r="AH37" s="324"/>
      <c r="AI37" s="324"/>
      <c r="AJ37" s="324"/>
      <c r="AK37" s="324"/>
      <c r="AL37" s="324"/>
      <c r="AM37" s="324"/>
      <c r="AN37" s="324"/>
      <c r="AO37" s="324"/>
      <c r="AP37" s="324"/>
      <c r="AQ37" s="324"/>
      <c r="AR37" s="324"/>
      <c r="AS37" s="324"/>
      <c r="AT37" s="324"/>
      <c r="AU37" s="324"/>
      <c r="AV37" s="324"/>
      <c r="AW37" s="324"/>
      <c r="AX37" s="324"/>
      <c r="AY37" s="324"/>
      <c r="AZ37" s="324"/>
      <c r="BA37" s="324"/>
      <c r="BB37" s="324"/>
      <c r="BC37" s="324"/>
      <c r="BD37" s="324"/>
      <c r="BE37" s="324"/>
      <c r="BF37" s="324"/>
      <c r="BG37" s="324"/>
      <c r="BH37" s="324"/>
      <c r="BI37" s="324"/>
      <c r="BJ37" s="324"/>
      <c r="BK37" s="324"/>
      <c r="BL37" s="324"/>
      <c r="BM37" s="324"/>
      <c r="BN37" s="324"/>
      <c r="BO37" s="324"/>
      <c r="BP37" s="324"/>
      <c r="BQ37" s="324"/>
      <c r="BR37" s="324"/>
      <c r="BS37" s="324"/>
      <c r="BT37" s="324"/>
      <c r="BU37" s="324"/>
      <c r="BV37" s="324"/>
      <c r="BW37" s="324"/>
      <c r="BX37" s="324"/>
      <c r="BY37" s="324"/>
      <c r="BZ37" s="324"/>
      <c r="CA37" s="324"/>
      <c r="CB37" s="324"/>
      <c r="CC37" s="324"/>
      <c r="CD37" s="324"/>
      <c r="CE37" s="324"/>
      <c r="CF37" s="324"/>
      <c r="CG37" s="324"/>
      <c r="CH37" s="324"/>
      <c r="CI37" s="324"/>
      <c r="CJ37" s="324"/>
      <c r="CK37" s="324"/>
      <c r="CL37" s="324"/>
      <c r="CM37" s="324"/>
      <c r="CN37" s="324"/>
      <c r="CO37" s="324"/>
      <c r="CP37" s="324"/>
      <c r="CQ37" s="324"/>
      <c r="CR37" s="324"/>
      <c r="CS37" s="324"/>
      <c r="CT37" s="324"/>
      <c r="CU37" s="324"/>
      <c r="CV37" s="324"/>
      <c r="CW37" s="324"/>
      <c r="CX37" s="324"/>
      <c r="CY37" s="324"/>
      <c r="CZ37" s="324"/>
      <c r="DA37" s="324"/>
      <c r="DB37" s="324"/>
      <c r="DC37" s="324"/>
      <c r="DD37" s="324"/>
      <c r="DE37" s="324"/>
      <c r="DF37" s="324"/>
      <c r="DG37" s="324"/>
      <c r="DH37" s="324"/>
      <c r="DI37" s="324"/>
      <c r="DJ37" s="324"/>
      <c r="DK37" s="324"/>
      <c r="DL37" s="324"/>
      <c r="DM37" s="324"/>
      <c r="DN37" s="324"/>
      <c r="DO37" s="324"/>
      <c r="DP37" s="324"/>
      <c r="DQ37" s="324"/>
      <c r="DR37" s="324"/>
      <c r="DS37" s="324"/>
      <c r="DT37" s="324"/>
      <c r="DU37" s="71" t="s">
        <v>60</v>
      </c>
      <c r="DV37" s="71"/>
      <c r="DW37" s="71"/>
      <c r="DX37" s="71"/>
      <c r="DY37" s="71"/>
      <c r="DZ37" s="71"/>
      <c r="EA37" s="71"/>
      <c r="EB37" s="71"/>
      <c r="EC37" s="71"/>
      <c r="ED37" s="71"/>
      <c r="EE37" s="71"/>
      <c r="EF37" s="71"/>
      <c r="EG37" s="71"/>
      <c r="EH37" s="71"/>
      <c r="EI37" s="71"/>
      <c r="EJ37" s="71"/>
      <c r="EK37" s="71"/>
      <c r="EL37" s="85"/>
      <c r="EM37" s="21"/>
      <c r="EN37" s="65"/>
    </row>
    <row r="38" spans="1:146">
      <c r="A38" s="86" t="s">
        <v>61</v>
      </c>
      <c r="B38" s="87"/>
      <c r="C38" s="88"/>
      <c r="D38" s="88"/>
      <c r="E38" s="62"/>
      <c r="F38" s="62"/>
      <c r="G38" s="62"/>
      <c r="H38" s="62"/>
      <c r="I38" s="62"/>
      <c r="J38" s="62"/>
      <c r="K38" s="62"/>
      <c r="L38" s="62"/>
      <c r="M38" s="62"/>
      <c r="N38" s="62"/>
      <c r="O38" s="62"/>
      <c r="P38" s="62"/>
      <c r="Q38" s="62"/>
      <c r="R38" s="62"/>
      <c r="S38" s="62"/>
      <c r="T38" s="62"/>
      <c r="U38" s="62"/>
      <c r="V38" s="62"/>
      <c r="W38" s="62"/>
      <c r="X38" s="62"/>
      <c r="Y38" s="62"/>
      <c r="Z38" s="62"/>
      <c r="AA38" s="62"/>
      <c r="AB38" s="62"/>
      <c r="AC38" s="62"/>
      <c r="AD38" s="62"/>
      <c r="AE38" s="62"/>
      <c r="AF38" s="62"/>
      <c r="AG38" s="62"/>
      <c r="AH38" s="62"/>
      <c r="AI38" s="62"/>
      <c r="AJ38" s="62"/>
      <c r="AK38" s="62"/>
      <c r="AL38" s="62"/>
      <c r="AM38" s="62"/>
      <c r="AN38" s="62"/>
      <c r="AO38" s="62"/>
      <c r="AP38" s="62"/>
      <c r="AQ38" s="62"/>
      <c r="AR38" s="62"/>
      <c r="AS38" s="62"/>
      <c r="AT38" s="62"/>
      <c r="AU38" s="62"/>
      <c r="AV38" s="62"/>
      <c r="AW38" s="62"/>
      <c r="AX38" s="62"/>
      <c r="AY38" s="62"/>
      <c r="AZ38" s="62"/>
      <c r="BA38" s="62"/>
      <c r="BB38" s="62"/>
      <c r="BC38" s="62"/>
      <c r="BD38" s="62"/>
      <c r="BE38" s="62"/>
      <c r="BF38" s="62"/>
      <c r="BG38" s="62"/>
      <c r="BH38" s="62"/>
      <c r="BI38" s="62"/>
      <c r="BJ38" s="62"/>
      <c r="BK38" s="62"/>
      <c r="BL38" s="62"/>
      <c r="BM38" s="62"/>
      <c r="BN38" s="62"/>
      <c r="BO38" s="62"/>
      <c r="BP38" s="62"/>
      <c r="BQ38" s="62"/>
      <c r="BR38" s="62"/>
      <c r="BS38" s="62"/>
      <c r="BT38" s="62"/>
      <c r="BU38" s="62"/>
      <c r="BV38" s="62"/>
      <c r="BW38" s="62"/>
      <c r="BX38" s="62"/>
      <c r="BY38" s="62"/>
      <c r="BZ38" s="62"/>
      <c r="CA38" s="62"/>
      <c r="CB38" s="62"/>
      <c r="CC38" s="62"/>
      <c r="CD38" s="62"/>
      <c r="CE38" s="62"/>
      <c r="CF38" s="62"/>
      <c r="CG38" s="62"/>
      <c r="CH38" s="62"/>
      <c r="CI38" s="62"/>
      <c r="CJ38" s="62"/>
      <c r="CK38" s="62"/>
      <c r="CL38" s="62"/>
      <c r="CM38" s="62"/>
      <c r="CN38" s="62"/>
      <c r="CO38" s="62"/>
      <c r="CP38" s="62"/>
      <c r="CQ38" s="62"/>
      <c r="CR38" s="62"/>
      <c r="CS38" s="62"/>
      <c r="CT38" s="62"/>
      <c r="CU38" s="62"/>
      <c r="CV38" s="62"/>
      <c r="CW38" s="62"/>
      <c r="CX38" s="62"/>
      <c r="CY38" s="62"/>
      <c r="CZ38" s="62"/>
      <c r="DA38" s="62"/>
      <c r="DB38" s="62"/>
      <c r="DC38" s="62"/>
      <c r="DD38" s="62"/>
      <c r="DE38" s="62"/>
      <c r="DF38" s="62"/>
      <c r="DG38" s="62"/>
      <c r="DH38" s="62"/>
      <c r="DI38" s="62"/>
      <c r="DJ38" s="62"/>
      <c r="DK38" s="62"/>
      <c r="DL38" s="62"/>
      <c r="DM38" s="62"/>
      <c r="DN38" s="62"/>
      <c r="DO38" s="62"/>
      <c r="DP38" s="62"/>
      <c r="DQ38" s="62"/>
      <c r="DR38" s="62"/>
      <c r="DS38" s="62"/>
      <c r="DT38" s="62"/>
      <c r="DU38" s="62"/>
      <c r="DV38" s="62"/>
      <c r="DW38" s="62"/>
      <c r="DX38" s="62"/>
      <c r="DY38" s="62"/>
      <c r="DZ38" s="62"/>
      <c r="EA38" s="62"/>
      <c r="EB38" s="62"/>
      <c r="EC38" s="62"/>
      <c r="ED38" s="62"/>
      <c r="EE38" s="62"/>
      <c r="EF38" s="62"/>
      <c r="EG38" s="62"/>
      <c r="EH38" s="62"/>
      <c r="EI38" s="62"/>
      <c r="EJ38" s="62"/>
      <c r="EK38" s="62"/>
      <c r="EL38" s="63"/>
      <c r="EM38" s="19"/>
    </row>
    <row r="39" spans="1:146" s="82" customFormat="1" ht="14.1" customHeight="1">
      <c r="A39" s="70"/>
      <c r="B39" s="21"/>
      <c r="C39" s="21"/>
      <c r="D39" s="21"/>
      <c r="E39" s="21"/>
      <c r="F39" s="21"/>
      <c r="G39" s="21"/>
      <c r="H39" s="21" t="s">
        <v>62</v>
      </c>
      <c r="I39" s="21"/>
      <c r="J39" s="21"/>
      <c r="K39" s="21"/>
      <c r="L39" s="21"/>
      <c r="M39" s="21"/>
      <c r="N39" s="21"/>
      <c r="O39" s="21"/>
      <c r="P39" s="21"/>
      <c r="Q39" s="21"/>
      <c r="R39" s="21"/>
      <c r="S39" s="21"/>
      <c r="T39" s="21"/>
      <c r="U39" s="21"/>
      <c r="V39" s="21" t="s">
        <v>63</v>
      </c>
      <c r="W39" s="21"/>
      <c r="X39" s="21"/>
      <c r="Y39" s="21"/>
      <c r="Z39" s="21"/>
      <c r="AA39" s="21"/>
      <c r="AB39" s="21"/>
      <c r="AC39" s="21"/>
      <c r="AD39" s="21"/>
      <c r="AE39" s="21"/>
      <c r="AF39" s="21"/>
      <c r="AG39" s="21"/>
      <c r="AH39" s="21"/>
      <c r="AI39" s="21"/>
      <c r="AJ39" s="21"/>
      <c r="AK39" s="21"/>
      <c r="AL39" s="21"/>
      <c r="AM39" s="21" t="s">
        <v>64</v>
      </c>
      <c r="AN39" s="21"/>
      <c r="AO39" s="21"/>
      <c r="AP39" s="21"/>
      <c r="AQ39" s="21"/>
      <c r="AR39" s="21"/>
      <c r="AS39" s="21"/>
      <c r="AT39" s="21"/>
      <c r="AU39" s="21"/>
      <c r="AV39" s="21"/>
      <c r="AW39" s="21"/>
      <c r="AX39" s="21"/>
      <c r="AY39" s="21"/>
      <c r="AZ39" s="21"/>
      <c r="BA39" s="21"/>
      <c r="BB39" s="21"/>
      <c r="BC39" s="21"/>
      <c r="BD39" s="21"/>
      <c r="BE39" s="21"/>
      <c r="BF39" s="21"/>
      <c r="BG39" s="21"/>
      <c r="BH39" s="21"/>
      <c r="BI39" s="21" t="s">
        <v>65</v>
      </c>
      <c r="BJ39" s="21"/>
      <c r="BK39" s="21"/>
      <c r="BL39" s="21"/>
      <c r="BM39" s="21"/>
      <c r="BN39" s="21"/>
      <c r="BO39" s="21"/>
      <c r="BP39" s="21"/>
      <c r="BQ39" s="21"/>
      <c r="BR39" s="21"/>
      <c r="BS39" s="21"/>
      <c r="BT39" s="21"/>
      <c r="BU39" s="21" t="s">
        <v>66</v>
      </c>
      <c r="BV39" s="21"/>
      <c r="BW39" s="21"/>
      <c r="BX39" s="21"/>
      <c r="BY39" s="21"/>
      <c r="BZ39" s="21"/>
      <c r="CA39" s="21"/>
      <c r="CB39" s="21"/>
      <c r="CC39" s="21"/>
      <c r="CD39" s="21"/>
      <c r="CE39" s="21"/>
      <c r="CF39" s="21"/>
      <c r="CG39" s="21"/>
      <c r="CH39" s="21"/>
      <c r="CI39" s="21"/>
      <c r="CJ39" s="21"/>
      <c r="CK39" s="21"/>
      <c r="CL39" s="21"/>
      <c r="CM39" s="21"/>
      <c r="CN39" s="21"/>
      <c r="CO39" s="21"/>
      <c r="CP39" s="21"/>
      <c r="CQ39" s="21" t="s">
        <v>67</v>
      </c>
      <c r="CR39" s="21"/>
      <c r="CS39" s="21"/>
      <c r="CT39" s="21"/>
      <c r="CU39" s="21"/>
      <c r="CV39" s="21"/>
      <c r="CW39" s="21"/>
      <c r="CX39" s="21"/>
      <c r="CY39" s="21"/>
      <c r="CZ39" s="21"/>
      <c r="DA39" s="21"/>
      <c r="DB39" s="21"/>
      <c r="DC39" s="21"/>
      <c r="DD39" s="21"/>
      <c r="DE39" s="21"/>
      <c r="DF39" s="21"/>
      <c r="DG39" s="21" t="s">
        <v>68</v>
      </c>
      <c r="DH39" s="21"/>
      <c r="DI39" s="21"/>
      <c r="DJ39" s="21"/>
      <c r="DK39" s="21"/>
      <c r="DL39" s="21"/>
      <c r="DM39" s="21"/>
      <c r="DN39" s="21"/>
      <c r="DO39" s="21"/>
      <c r="DP39" s="21"/>
      <c r="DQ39" s="21"/>
      <c r="DR39" s="21"/>
      <c r="DS39" s="21"/>
      <c r="DT39" s="21"/>
      <c r="DU39" s="21"/>
      <c r="DV39" s="21"/>
      <c r="DW39" s="21" t="s">
        <v>69</v>
      </c>
      <c r="DX39" s="21"/>
      <c r="DY39" s="21"/>
      <c r="DZ39" s="21"/>
      <c r="EA39" s="21"/>
      <c r="EB39" s="21"/>
      <c r="EC39" s="21"/>
      <c r="ED39" s="21"/>
      <c r="EE39" s="21"/>
      <c r="EF39" s="21"/>
      <c r="EG39" s="21"/>
      <c r="EH39" s="21"/>
      <c r="EI39" s="21"/>
      <c r="EJ39" s="21"/>
      <c r="EK39" s="21"/>
      <c r="EL39" s="66"/>
      <c r="EM39" s="21"/>
      <c r="EN39" s="65"/>
      <c r="EP39" s="82" t="b">
        <v>1</v>
      </c>
    </row>
    <row r="40" spans="1:146" s="82" customFormat="1" ht="14.1" customHeight="1">
      <c r="A40" s="70"/>
      <c r="B40" s="21"/>
      <c r="C40" s="21"/>
      <c r="D40" s="21"/>
      <c r="E40" s="21"/>
      <c r="F40" s="21"/>
      <c r="G40" s="21"/>
      <c r="H40" s="21" t="s">
        <v>70</v>
      </c>
      <c r="I40" s="21"/>
      <c r="J40" s="21"/>
      <c r="K40" s="21"/>
      <c r="L40" s="21"/>
      <c r="M40" s="21"/>
      <c r="N40" s="21"/>
      <c r="O40" s="21"/>
      <c r="P40" s="21"/>
      <c r="Q40" s="21"/>
      <c r="R40" s="21"/>
      <c r="S40" s="21"/>
      <c r="T40" s="21"/>
      <c r="U40" s="21"/>
      <c r="V40" s="21" t="s">
        <v>71</v>
      </c>
      <c r="W40" s="21"/>
      <c r="X40" s="21"/>
      <c r="Y40" s="21"/>
      <c r="Z40" s="21"/>
      <c r="AA40" s="21"/>
      <c r="AB40" s="21"/>
      <c r="AC40" s="21"/>
      <c r="AD40" s="21"/>
      <c r="AE40" s="21"/>
      <c r="AF40" s="21"/>
      <c r="AG40" s="21"/>
      <c r="AH40" s="21"/>
      <c r="AI40" s="21"/>
      <c r="AJ40" s="21"/>
      <c r="AK40" s="21"/>
      <c r="AL40" s="21"/>
      <c r="AM40" s="21"/>
      <c r="AN40" s="21"/>
      <c r="AO40" s="21"/>
      <c r="AP40" s="21"/>
      <c r="AQ40" s="21"/>
      <c r="AR40" s="21"/>
      <c r="AS40" s="21"/>
      <c r="AT40" s="21"/>
      <c r="AU40" s="21" t="s">
        <v>72</v>
      </c>
      <c r="AV40" s="21"/>
      <c r="AW40" s="21"/>
      <c r="AX40" s="21"/>
      <c r="AY40" s="21"/>
      <c r="AZ40" s="21"/>
      <c r="BA40" s="21"/>
      <c r="BB40" s="21"/>
      <c r="BC40" s="21"/>
      <c r="BD40" s="21"/>
      <c r="BE40" s="21"/>
      <c r="BF40" s="21"/>
      <c r="BG40" s="21" t="s">
        <v>73</v>
      </c>
      <c r="BH40" s="21"/>
      <c r="BI40" s="21"/>
      <c r="BJ40" s="21"/>
      <c r="BK40" s="21"/>
      <c r="BL40" s="21"/>
      <c r="BM40" s="21"/>
      <c r="BN40" s="21"/>
      <c r="BO40" s="21"/>
      <c r="BP40" s="21"/>
      <c r="BQ40" s="21"/>
      <c r="BR40" s="21"/>
      <c r="BS40" s="21"/>
      <c r="BT40" s="21"/>
      <c r="BU40" s="21"/>
      <c r="BV40" s="21"/>
      <c r="BW40" s="21" t="s">
        <v>74</v>
      </c>
      <c r="BX40" s="21"/>
      <c r="BY40" s="21"/>
      <c r="BZ40" s="21"/>
      <c r="CA40" s="21"/>
      <c r="CB40" s="21"/>
      <c r="CC40" s="21"/>
      <c r="CD40" s="21"/>
      <c r="CE40" s="21"/>
      <c r="CF40" s="21"/>
      <c r="CG40" s="21"/>
      <c r="CH40" s="21"/>
      <c r="CI40" s="21"/>
      <c r="CJ40" s="21"/>
      <c r="CK40" s="21"/>
      <c r="CL40" s="21"/>
      <c r="CM40" s="21"/>
      <c r="CN40" s="21"/>
      <c r="CO40" s="21"/>
      <c r="CP40" s="21"/>
      <c r="CQ40" s="21"/>
      <c r="CR40" s="21"/>
      <c r="CS40" s="21"/>
      <c r="CT40" s="21" t="s">
        <v>75</v>
      </c>
      <c r="CU40" s="21"/>
      <c r="CV40" s="21"/>
      <c r="CW40" s="21"/>
      <c r="CX40" s="21"/>
      <c r="CY40" s="21"/>
      <c r="CZ40" s="21"/>
      <c r="DA40" s="21"/>
      <c r="DB40" s="318" t="str">
        <f>IF(入力シート!E135="","",入力シート!E135)</f>
        <v/>
      </c>
      <c r="DC40" s="318"/>
      <c r="DD40" s="318"/>
      <c r="DE40" s="318"/>
      <c r="DF40" s="318"/>
      <c r="DG40" s="318"/>
      <c r="DH40" s="318"/>
      <c r="DI40" s="318"/>
      <c r="DJ40" s="318"/>
      <c r="DK40" s="318"/>
      <c r="DL40" s="318"/>
      <c r="DM40" s="318"/>
      <c r="DN40" s="318"/>
      <c r="DO40" s="318"/>
      <c r="DP40" s="318"/>
      <c r="DQ40" s="318"/>
      <c r="DR40" s="318"/>
      <c r="DS40" s="318"/>
      <c r="DT40" s="318"/>
      <c r="DU40" s="318"/>
      <c r="DV40" s="318"/>
      <c r="DW40" s="318"/>
      <c r="DX40" s="318"/>
      <c r="DY40" s="318"/>
      <c r="DZ40" s="318"/>
      <c r="EA40" s="318"/>
      <c r="EB40" s="318"/>
      <c r="EC40" s="21" t="s">
        <v>76</v>
      </c>
      <c r="ED40" s="21"/>
      <c r="EE40" s="21"/>
      <c r="EF40" s="21"/>
      <c r="EG40" s="21"/>
      <c r="EH40" s="21"/>
      <c r="EI40" s="21"/>
      <c r="EJ40" s="21"/>
      <c r="EK40" s="21"/>
      <c r="EL40" s="66"/>
      <c r="EM40" s="21"/>
      <c r="EN40" s="65"/>
    </row>
    <row r="41" spans="1:146" s="82" customFormat="1" ht="14.1" customHeight="1">
      <c r="A41" s="84"/>
      <c r="B41" s="71" t="s">
        <v>77</v>
      </c>
      <c r="C41" s="71"/>
      <c r="D41" s="71"/>
      <c r="E41" s="71"/>
      <c r="F41" s="71"/>
      <c r="G41" s="71"/>
      <c r="H41" s="71"/>
      <c r="I41" s="71"/>
      <c r="J41" s="71"/>
      <c r="K41" s="71"/>
      <c r="L41" s="71"/>
      <c r="M41" s="71"/>
      <c r="N41" s="319" t="str">
        <f>IF(入力シート!E136="","",入力シート!E136)</f>
        <v/>
      </c>
      <c r="O41" s="319"/>
      <c r="P41" s="319"/>
      <c r="Q41" s="319"/>
      <c r="R41" s="319"/>
      <c r="S41" s="319"/>
      <c r="T41" s="319"/>
      <c r="U41" s="319"/>
      <c r="V41" s="319"/>
      <c r="W41" s="319"/>
      <c r="X41" s="319"/>
      <c r="Y41" s="319"/>
      <c r="Z41" s="319"/>
      <c r="AA41" s="319"/>
      <c r="AB41" s="319"/>
      <c r="AC41" s="319"/>
      <c r="AD41" s="319"/>
      <c r="AE41" s="319"/>
      <c r="AF41" s="319"/>
      <c r="AG41" s="319"/>
      <c r="AH41" s="319"/>
      <c r="AI41" s="319"/>
      <c r="AJ41" s="319"/>
      <c r="AK41" s="319"/>
      <c r="AL41" s="319"/>
      <c r="AM41" s="319"/>
      <c r="AN41" s="319"/>
      <c r="AO41" s="319"/>
      <c r="AP41" s="319"/>
      <c r="AQ41" s="319"/>
      <c r="AR41" s="319"/>
      <c r="AS41" s="319"/>
      <c r="AT41" s="319"/>
      <c r="AU41" s="319"/>
      <c r="AV41" s="319"/>
      <c r="AW41" s="319"/>
      <c r="AX41" s="319"/>
      <c r="AY41" s="319"/>
      <c r="AZ41" s="319"/>
      <c r="BA41" s="319"/>
      <c r="BB41" s="319"/>
      <c r="BC41" s="319"/>
      <c r="BD41" s="319"/>
      <c r="BE41" s="319"/>
      <c r="BF41" s="319"/>
      <c r="BG41" s="319"/>
      <c r="BH41" s="319"/>
      <c r="BI41" s="319"/>
      <c r="BJ41" s="319"/>
      <c r="BK41" s="319"/>
      <c r="BL41" s="319"/>
      <c r="BM41" s="319"/>
      <c r="BN41" s="319"/>
      <c r="BO41" s="319"/>
      <c r="BP41" s="319"/>
      <c r="BQ41" s="319"/>
      <c r="BR41" s="319"/>
      <c r="BS41" s="319"/>
      <c r="BT41" s="319"/>
      <c r="BU41" s="319"/>
      <c r="BV41" s="319"/>
      <c r="BW41" s="319"/>
      <c r="BX41" s="319"/>
      <c r="BY41" s="319"/>
      <c r="BZ41" s="319"/>
      <c r="CA41" s="319"/>
      <c r="CB41" s="319"/>
      <c r="CC41" s="319"/>
      <c r="CD41" s="319"/>
      <c r="CE41" s="319"/>
      <c r="CF41" s="319"/>
      <c r="CG41" s="319"/>
      <c r="CH41" s="319"/>
      <c r="CI41" s="319"/>
      <c r="CJ41" s="319"/>
      <c r="CK41" s="319"/>
      <c r="CL41" s="319"/>
      <c r="CM41" s="319"/>
      <c r="CN41" s="319"/>
      <c r="CO41" s="319"/>
      <c r="CP41" s="319"/>
      <c r="CQ41" s="319"/>
      <c r="CR41" s="319"/>
      <c r="CS41" s="319"/>
      <c r="CT41" s="319"/>
      <c r="CU41" s="319"/>
      <c r="CV41" s="319"/>
      <c r="CW41" s="319"/>
      <c r="CX41" s="319"/>
      <c r="CY41" s="319"/>
      <c r="CZ41" s="319"/>
      <c r="DA41" s="319"/>
      <c r="DB41" s="319"/>
      <c r="DC41" s="319"/>
      <c r="DD41" s="319"/>
      <c r="DE41" s="319"/>
      <c r="DF41" s="319"/>
      <c r="DG41" s="319"/>
      <c r="DH41" s="319"/>
      <c r="DI41" s="319"/>
      <c r="DJ41" s="319"/>
      <c r="DK41" s="319"/>
      <c r="DL41" s="319"/>
      <c r="DM41" s="319"/>
      <c r="DN41" s="319"/>
      <c r="DO41" s="319"/>
      <c r="DP41" s="319"/>
      <c r="DQ41" s="319"/>
      <c r="DR41" s="319"/>
      <c r="DS41" s="319"/>
      <c r="DT41" s="319"/>
      <c r="DU41" s="71" t="s">
        <v>78</v>
      </c>
      <c r="DV41" s="71"/>
      <c r="DW41" s="71"/>
      <c r="DX41" s="71"/>
      <c r="DY41" s="71"/>
      <c r="DZ41" s="71"/>
      <c r="EA41" s="71"/>
      <c r="EB41" s="71"/>
      <c r="EC41" s="71"/>
      <c r="ED41" s="71"/>
      <c r="EE41" s="71"/>
      <c r="EF41" s="71"/>
      <c r="EG41" s="71"/>
      <c r="EH41" s="71"/>
      <c r="EI41" s="71"/>
      <c r="EJ41" s="71"/>
      <c r="EK41" s="71"/>
      <c r="EL41" s="85"/>
      <c r="EM41" s="21"/>
      <c r="EN41" s="65"/>
    </row>
    <row r="42" spans="1:146" ht="6" customHeight="1">
      <c r="A42" s="320" t="s">
        <v>79</v>
      </c>
      <c r="B42" s="321"/>
      <c r="C42" s="321"/>
      <c r="D42" s="321"/>
      <c r="E42" s="321"/>
      <c r="F42" s="321"/>
      <c r="G42" s="321"/>
      <c r="H42" s="321"/>
      <c r="I42" s="321"/>
      <c r="J42" s="321"/>
      <c r="K42" s="321"/>
      <c r="L42" s="321"/>
      <c r="M42" s="321"/>
      <c r="N42" s="321"/>
      <c r="O42" s="321"/>
      <c r="P42" s="321"/>
      <c r="Q42" s="321"/>
      <c r="R42" s="321"/>
      <c r="S42" s="321"/>
      <c r="T42" s="321"/>
      <c r="U42" s="321"/>
      <c r="V42" s="321"/>
      <c r="W42" s="321"/>
      <c r="X42" s="321"/>
      <c r="Y42" s="321"/>
      <c r="Z42" s="321"/>
      <c r="AA42" s="321"/>
      <c r="AB42" s="321"/>
      <c r="AC42" s="321"/>
      <c r="AD42" s="321"/>
      <c r="AE42" s="321"/>
      <c r="AF42" s="321"/>
      <c r="AG42" s="321"/>
      <c r="AH42" s="321"/>
      <c r="AI42" s="321"/>
      <c r="AJ42" s="321"/>
      <c r="AK42" s="321"/>
      <c r="AL42" s="321"/>
      <c r="AM42" s="321"/>
      <c r="AN42" s="321"/>
      <c r="AO42" s="321"/>
      <c r="AP42" s="321"/>
      <c r="AQ42" s="321"/>
      <c r="AR42" s="321"/>
      <c r="AS42" s="321"/>
      <c r="AT42" s="321"/>
      <c r="AU42" s="321"/>
      <c r="AV42" s="321"/>
      <c r="AW42" s="321"/>
      <c r="AX42" s="321"/>
      <c r="AY42" s="321"/>
      <c r="AZ42" s="321"/>
      <c r="BA42" s="321"/>
      <c r="BB42" s="321"/>
      <c r="BC42" s="321"/>
      <c r="BD42" s="321"/>
      <c r="BE42" s="321"/>
      <c r="BF42" s="321"/>
      <c r="BG42" s="321"/>
      <c r="BH42" s="321"/>
      <c r="BI42" s="321"/>
      <c r="BJ42" s="321"/>
      <c r="BK42" s="321"/>
      <c r="BL42" s="321"/>
      <c r="BM42" s="321"/>
      <c r="BN42" s="68"/>
      <c r="BO42" s="68"/>
      <c r="BP42" s="68"/>
      <c r="BQ42" s="68"/>
      <c r="BR42" s="68"/>
      <c r="BS42" s="68"/>
      <c r="BT42" s="68"/>
      <c r="BU42" s="68"/>
      <c r="BV42" s="68"/>
      <c r="BW42" s="68"/>
      <c r="BX42" s="68"/>
      <c r="BY42" s="68"/>
      <c r="BZ42" s="68"/>
      <c r="CA42" s="68"/>
      <c r="CB42" s="68"/>
      <c r="CC42" s="68"/>
      <c r="CD42" s="68"/>
      <c r="CE42" s="68"/>
      <c r="CF42" s="68"/>
      <c r="CG42" s="68"/>
      <c r="CH42" s="68"/>
      <c r="CI42" s="68"/>
      <c r="CJ42" s="68"/>
      <c r="CK42" s="68"/>
      <c r="CL42" s="68"/>
      <c r="CM42" s="68"/>
      <c r="CN42" s="68"/>
      <c r="CO42" s="68"/>
      <c r="CP42" s="68"/>
      <c r="CQ42" s="68"/>
      <c r="CR42" s="68"/>
      <c r="CS42" s="68"/>
      <c r="CT42" s="68"/>
      <c r="CU42" s="68"/>
      <c r="CV42" s="68"/>
      <c r="CW42" s="68"/>
      <c r="CX42" s="68"/>
      <c r="CY42" s="68"/>
      <c r="CZ42" s="68"/>
      <c r="DA42" s="68"/>
      <c r="DB42" s="68"/>
      <c r="DC42" s="68"/>
      <c r="DD42" s="68"/>
      <c r="DE42" s="68"/>
      <c r="DF42" s="68"/>
      <c r="DG42" s="68"/>
      <c r="DH42" s="68"/>
      <c r="DI42" s="68"/>
      <c r="DJ42" s="68"/>
      <c r="DK42" s="68"/>
      <c r="DL42" s="68"/>
      <c r="DM42" s="68"/>
      <c r="DN42" s="68"/>
      <c r="DO42" s="68"/>
      <c r="DP42" s="68"/>
      <c r="DQ42" s="68"/>
      <c r="DR42" s="68"/>
      <c r="DS42" s="68"/>
      <c r="DT42" s="68"/>
      <c r="DU42" s="68"/>
      <c r="DV42" s="68"/>
      <c r="DW42" s="68"/>
      <c r="DX42" s="68"/>
      <c r="DY42" s="68"/>
      <c r="DZ42" s="68"/>
      <c r="EA42" s="68"/>
      <c r="EB42" s="68"/>
      <c r="EC42" s="68"/>
      <c r="ED42" s="68"/>
      <c r="EE42" s="68"/>
      <c r="EF42" s="68"/>
      <c r="EG42" s="68"/>
      <c r="EH42" s="68"/>
      <c r="EI42" s="68"/>
      <c r="EJ42" s="68"/>
      <c r="EK42" s="68"/>
      <c r="EL42" s="89"/>
      <c r="EM42" s="68"/>
    </row>
    <row r="43" spans="1:146" ht="21.95" customHeight="1">
      <c r="A43" s="322"/>
      <c r="B43" s="323"/>
      <c r="C43" s="323"/>
      <c r="D43" s="323"/>
      <c r="E43" s="323"/>
      <c r="F43" s="323"/>
      <c r="G43" s="323"/>
      <c r="H43" s="323"/>
      <c r="I43" s="323"/>
      <c r="J43" s="323"/>
      <c r="K43" s="323"/>
      <c r="L43" s="323"/>
      <c r="M43" s="323"/>
      <c r="N43" s="323"/>
      <c r="O43" s="323"/>
      <c r="P43" s="323"/>
      <c r="Q43" s="323"/>
      <c r="R43" s="323"/>
      <c r="S43" s="323"/>
      <c r="T43" s="323"/>
      <c r="U43" s="323"/>
      <c r="V43" s="323"/>
      <c r="W43" s="323"/>
      <c r="X43" s="323"/>
      <c r="Y43" s="323"/>
      <c r="Z43" s="323"/>
      <c r="AA43" s="323"/>
      <c r="AB43" s="323"/>
      <c r="AC43" s="323"/>
      <c r="AD43" s="323"/>
      <c r="AE43" s="323"/>
      <c r="AF43" s="323"/>
      <c r="AG43" s="323"/>
      <c r="AH43" s="323"/>
      <c r="AI43" s="323"/>
      <c r="AJ43" s="323"/>
      <c r="AK43" s="323"/>
      <c r="AL43" s="323"/>
      <c r="AM43" s="323"/>
      <c r="AN43" s="323"/>
      <c r="AO43" s="323"/>
      <c r="AP43" s="323"/>
      <c r="AQ43" s="323"/>
      <c r="AR43" s="323"/>
      <c r="AS43" s="323"/>
      <c r="AT43" s="323"/>
      <c r="AU43" s="323"/>
      <c r="AV43" s="323"/>
      <c r="AW43" s="323"/>
      <c r="AX43" s="323"/>
      <c r="AY43" s="323"/>
      <c r="AZ43" s="323"/>
      <c r="BA43" s="323"/>
      <c r="BB43" s="323"/>
      <c r="BC43" s="323"/>
      <c r="BD43" s="323"/>
      <c r="BE43" s="323"/>
      <c r="BF43" s="323"/>
      <c r="BG43" s="323"/>
      <c r="BH43" s="323"/>
      <c r="BI43" s="323"/>
      <c r="BJ43" s="323"/>
      <c r="BK43" s="323"/>
      <c r="BL43" s="323"/>
      <c r="BM43" s="323"/>
      <c r="BN43" s="68"/>
      <c r="BO43" s="68"/>
      <c r="BP43" s="68"/>
      <c r="BQ43" s="309" t="str">
        <f>IF(入力シート!E137="","",IF(入力シート!E137="期待できる","」",""))</f>
        <v/>
      </c>
      <c r="BR43" s="310"/>
      <c r="BS43" s="310"/>
      <c r="BT43" s="311"/>
      <c r="BU43" s="68"/>
      <c r="BV43" s="21" t="s">
        <v>80</v>
      </c>
      <c r="BW43" s="21"/>
      <c r="BX43" s="21"/>
      <c r="BY43" s="21"/>
      <c r="BZ43" s="21"/>
      <c r="CA43" s="21"/>
      <c r="CB43" s="21"/>
      <c r="CC43" s="21"/>
      <c r="CD43" s="21"/>
      <c r="CE43" s="21"/>
      <c r="CF43" s="21"/>
      <c r="CG43" s="21"/>
      <c r="CH43" s="21"/>
      <c r="CI43" s="21"/>
      <c r="CJ43" s="21"/>
      <c r="CK43" s="21"/>
      <c r="CL43" s="309" t="str">
        <f>IF(入力シート!E137="","",IF(入力シート!E137="期待できない","」",""))</f>
        <v/>
      </c>
      <c r="CM43" s="310"/>
      <c r="CN43" s="310"/>
      <c r="CO43" s="311"/>
      <c r="CP43" s="21"/>
      <c r="CQ43" s="21" t="s">
        <v>81</v>
      </c>
      <c r="CR43" s="21"/>
      <c r="CS43" s="21"/>
      <c r="CT43" s="21"/>
      <c r="CU43" s="21"/>
      <c r="CV43" s="21"/>
      <c r="CW43" s="21"/>
      <c r="CX43" s="21"/>
      <c r="CY43" s="21"/>
      <c r="CZ43" s="21"/>
      <c r="DA43" s="21"/>
      <c r="DB43" s="65"/>
      <c r="DC43" s="65"/>
      <c r="DD43" s="65"/>
      <c r="DE43" s="65"/>
      <c r="DF43" s="21"/>
      <c r="DG43" s="65"/>
      <c r="DH43" s="309" t="str">
        <f>IF(入力シート!E137="","",IF(入力シート!E137="不明","」",""))</f>
        <v/>
      </c>
      <c r="DI43" s="310"/>
      <c r="DJ43" s="310"/>
      <c r="DK43" s="311"/>
      <c r="DL43" s="21"/>
      <c r="DM43" s="21" t="s">
        <v>82</v>
      </c>
      <c r="DN43" s="21"/>
      <c r="DO43" s="21"/>
      <c r="DP43" s="21"/>
      <c r="DQ43" s="21"/>
      <c r="DR43" s="21"/>
      <c r="DS43" s="21"/>
      <c r="DT43" s="21"/>
      <c r="DU43" s="68"/>
      <c r="DV43" s="68"/>
      <c r="DW43" s="68"/>
      <c r="DX43" s="68"/>
      <c r="DY43" s="68"/>
      <c r="DZ43" s="68"/>
      <c r="EA43" s="68"/>
      <c r="EB43" s="68"/>
      <c r="EC43" s="68"/>
      <c r="ED43" s="68"/>
      <c r="EE43" s="68"/>
      <c r="EF43" s="68"/>
      <c r="EG43" s="68"/>
      <c r="EH43" s="68"/>
      <c r="EI43" s="68"/>
      <c r="EJ43" s="68"/>
      <c r="EK43" s="68"/>
      <c r="EL43" s="89"/>
      <c r="EM43" s="68"/>
      <c r="EN43" s="69"/>
    </row>
    <row r="44" spans="1:146" ht="6" customHeight="1">
      <c r="A44" s="90"/>
      <c r="B44" s="68"/>
      <c r="C44" s="68"/>
      <c r="D44" s="68"/>
      <c r="E44" s="68"/>
      <c r="F44" s="68"/>
      <c r="G44" s="68"/>
      <c r="H44" s="68"/>
      <c r="I44" s="68"/>
      <c r="J44" s="68"/>
      <c r="K44" s="68"/>
      <c r="L44" s="68"/>
      <c r="M44" s="68"/>
      <c r="N44" s="68"/>
      <c r="O44" s="68"/>
      <c r="P44" s="68"/>
      <c r="Q44" s="68"/>
      <c r="R44" s="68"/>
      <c r="S44" s="68"/>
      <c r="T44" s="68"/>
      <c r="U44" s="68"/>
      <c r="V44" s="68"/>
      <c r="W44" s="68"/>
      <c r="X44" s="68"/>
      <c r="Y44" s="68"/>
      <c r="Z44" s="68"/>
      <c r="AA44" s="68"/>
      <c r="AB44" s="68"/>
      <c r="AC44" s="68"/>
      <c r="AD44" s="68"/>
      <c r="AE44" s="68"/>
      <c r="AF44" s="68"/>
      <c r="AG44" s="68"/>
      <c r="AH44" s="68"/>
      <c r="AI44" s="68"/>
      <c r="AJ44" s="68"/>
      <c r="AK44" s="68"/>
      <c r="AL44" s="68"/>
      <c r="AM44" s="68"/>
      <c r="AN44" s="68"/>
      <c r="AO44" s="68"/>
      <c r="AP44" s="68"/>
      <c r="AQ44" s="68"/>
      <c r="AR44" s="68"/>
      <c r="AS44" s="68"/>
      <c r="AT44" s="68"/>
      <c r="AU44" s="68"/>
      <c r="AV44" s="68"/>
      <c r="AW44" s="68"/>
      <c r="AX44" s="68"/>
      <c r="AY44" s="68"/>
      <c r="AZ44" s="68"/>
      <c r="BA44" s="68"/>
      <c r="BB44" s="68"/>
      <c r="BC44" s="68"/>
      <c r="BD44" s="68"/>
      <c r="BE44" s="68"/>
      <c r="BF44" s="68"/>
      <c r="BG44" s="68"/>
      <c r="BH44" s="68"/>
      <c r="BI44" s="68"/>
      <c r="BJ44" s="68"/>
      <c r="BK44" s="68"/>
      <c r="BL44" s="68"/>
      <c r="BM44" s="68"/>
      <c r="BN44" s="68"/>
      <c r="BO44" s="68"/>
      <c r="BP44" s="68"/>
      <c r="BQ44" s="68"/>
      <c r="BR44" s="68"/>
      <c r="BS44" s="68"/>
      <c r="BT44" s="68"/>
      <c r="BU44" s="68"/>
      <c r="BV44" s="68"/>
      <c r="BW44" s="68"/>
      <c r="BX44" s="68"/>
      <c r="BY44" s="68"/>
      <c r="BZ44" s="68"/>
      <c r="CA44" s="68"/>
      <c r="CB44" s="68"/>
      <c r="CC44" s="68"/>
      <c r="CD44" s="68"/>
      <c r="CE44" s="68"/>
      <c r="CF44" s="68"/>
      <c r="CG44" s="68"/>
      <c r="CH44" s="68"/>
      <c r="CI44" s="68"/>
      <c r="CJ44" s="68"/>
      <c r="CK44" s="68"/>
      <c r="CL44" s="68"/>
      <c r="CM44" s="68"/>
      <c r="CN44" s="68"/>
      <c r="CO44" s="68"/>
      <c r="CP44" s="68"/>
      <c r="CQ44" s="68"/>
      <c r="CR44" s="68"/>
      <c r="CS44" s="68"/>
      <c r="CT44" s="68"/>
      <c r="CU44" s="68"/>
      <c r="CV44" s="68"/>
      <c r="CW44" s="68"/>
      <c r="CX44" s="68"/>
      <c r="CY44" s="68"/>
      <c r="CZ44" s="68"/>
      <c r="DA44" s="68"/>
      <c r="DB44" s="68"/>
      <c r="DC44" s="68"/>
      <c r="DD44" s="68"/>
      <c r="DE44" s="68"/>
      <c r="DF44" s="68"/>
      <c r="DG44" s="68"/>
      <c r="DH44" s="68"/>
      <c r="DI44" s="68"/>
      <c r="DJ44" s="68"/>
      <c r="DK44" s="68"/>
      <c r="DL44" s="68"/>
      <c r="DM44" s="68"/>
      <c r="DN44" s="68"/>
      <c r="DO44" s="68"/>
      <c r="DP44" s="68"/>
      <c r="DQ44" s="68"/>
      <c r="DR44" s="68"/>
      <c r="DS44" s="68"/>
      <c r="DT44" s="68"/>
      <c r="DU44" s="68"/>
      <c r="DV44" s="68"/>
      <c r="DW44" s="68"/>
      <c r="DX44" s="68"/>
      <c r="DY44" s="68"/>
      <c r="DZ44" s="68"/>
      <c r="EA44" s="68"/>
      <c r="EB44" s="68"/>
      <c r="EC44" s="68"/>
      <c r="ED44" s="68"/>
      <c r="EE44" s="68"/>
      <c r="EF44" s="68"/>
      <c r="EG44" s="68"/>
      <c r="EH44" s="68"/>
      <c r="EI44" s="68"/>
      <c r="EJ44" s="68"/>
      <c r="EK44" s="68"/>
      <c r="EL44" s="89"/>
      <c r="EM44" s="68"/>
    </row>
    <row r="45" spans="1:146" ht="15" customHeight="1">
      <c r="A45" s="86" t="s">
        <v>83</v>
      </c>
      <c r="B45" s="87"/>
      <c r="C45" s="87"/>
      <c r="D45" s="87"/>
      <c r="E45" s="62"/>
      <c r="F45" s="62"/>
      <c r="G45" s="62"/>
      <c r="H45" s="62"/>
      <c r="I45" s="62"/>
      <c r="J45" s="62"/>
      <c r="K45" s="62"/>
      <c r="L45" s="62"/>
      <c r="M45" s="62"/>
      <c r="N45" s="62"/>
      <c r="O45" s="62"/>
      <c r="P45" s="62"/>
      <c r="Q45" s="62"/>
      <c r="R45" s="62"/>
      <c r="S45" s="62"/>
      <c r="T45" s="62"/>
      <c r="U45" s="62"/>
      <c r="V45" s="62"/>
      <c r="W45" s="62"/>
      <c r="X45" s="62"/>
      <c r="Y45" s="62"/>
      <c r="Z45" s="62"/>
      <c r="AA45" s="62"/>
      <c r="AB45" s="62"/>
      <c r="AC45" s="62"/>
      <c r="AD45" s="62"/>
      <c r="AE45" s="62"/>
      <c r="AF45" s="62"/>
      <c r="AG45" s="62"/>
      <c r="AH45" s="62"/>
      <c r="AI45" s="62"/>
      <c r="AJ45" s="62"/>
      <c r="AK45" s="62"/>
      <c r="AL45" s="62"/>
      <c r="AM45" s="62"/>
      <c r="AN45" s="62"/>
      <c r="AO45" s="62"/>
      <c r="AP45" s="62"/>
      <c r="AQ45" s="62"/>
      <c r="AR45" s="62"/>
      <c r="AS45" s="62"/>
      <c r="AT45" s="62"/>
      <c r="AU45" s="62"/>
      <c r="AV45" s="62"/>
      <c r="AW45" s="62"/>
      <c r="AX45" s="62"/>
      <c r="AY45" s="62"/>
      <c r="AZ45" s="62"/>
      <c r="BA45" s="62"/>
      <c r="BB45" s="62"/>
      <c r="BC45" s="62"/>
      <c r="BD45" s="62"/>
      <c r="BE45" s="62"/>
      <c r="BF45" s="62"/>
      <c r="BG45" s="62"/>
      <c r="BH45" s="62"/>
      <c r="BI45" s="62"/>
      <c r="BJ45" s="62"/>
      <c r="BK45" s="62"/>
      <c r="BL45" s="62"/>
      <c r="BM45" s="62"/>
      <c r="BN45" s="62"/>
      <c r="BO45" s="62"/>
      <c r="BP45" s="62"/>
      <c r="BQ45" s="62"/>
      <c r="BR45" s="62"/>
      <c r="BS45" s="62"/>
      <c r="BT45" s="62"/>
      <c r="BU45" s="62"/>
      <c r="BV45" s="62"/>
      <c r="BW45" s="62"/>
      <c r="BX45" s="62"/>
      <c r="BY45" s="62"/>
      <c r="BZ45" s="62"/>
      <c r="CA45" s="62"/>
      <c r="CB45" s="62"/>
      <c r="CC45" s="62"/>
      <c r="CD45" s="62"/>
      <c r="CE45" s="62"/>
      <c r="CF45" s="62"/>
      <c r="CG45" s="62"/>
      <c r="CH45" s="62"/>
      <c r="CI45" s="62"/>
      <c r="CJ45" s="62"/>
      <c r="CK45" s="62"/>
      <c r="CL45" s="62"/>
      <c r="CM45" s="62"/>
      <c r="CN45" s="62"/>
      <c r="CO45" s="62"/>
      <c r="CP45" s="62"/>
      <c r="CQ45" s="62"/>
      <c r="CR45" s="62"/>
      <c r="CS45" s="62"/>
      <c r="CT45" s="62"/>
      <c r="CU45" s="62"/>
      <c r="CV45" s="62"/>
      <c r="CW45" s="62"/>
      <c r="CX45" s="62"/>
      <c r="CY45" s="62"/>
      <c r="CZ45" s="62"/>
      <c r="DA45" s="62"/>
      <c r="DB45" s="62"/>
      <c r="DC45" s="62"/>
      <c r="DD45" s="62"/>
      <c r="DE45" s="62"/>
      <c r="DF45" s="62"/>
      <c r="DG45" s="62"/>
      <c r="DH45" s="62"/>
      <c r="DI45" s="62"/>
      <c r="DJ45" s="62"/>
      <c r="DK45" s="62"/>
      <c r="DL45" s="62"/>
      <c r="DM45" s="62"/>
      <c r="DN45" s="62"/>
      <c r="DO45" s="62"/>
      <c r="DP45" s="62"/>
      <c r="DQ45" s="62"/>
      <c r="DR45" s="62"/>
      <c r="DS45" s="62"/>
      <c r="DT45" s="62"/>
      <c r="DU45" s="62"/>
      <c r="DV45" s="62"/>
      <c r="DW45" s="62"/>
      <c r="DX45" s="62"/>
      <c r="DY45" s="62"/>
      <c r="DZ45" s="62"/>
      <c r="EA45" s="62"/>
      <c r="EB45" s="62"/>
      <c r="EC45" s="62"/>
      <c r="ED45" s="62"/>
      <c r="EE45" s="62"/>
      <c r="EF45" s="62"/>
      <c r="EG45" s="62"/>
      <c r="EH45" s="62"/>
      <c r="EI45" s="62"/>
      <c r="EJ45" s="62"/>
      <c r="EK45" s="62"/>
      <c r="EL45" s="63"/>
      <c r="EM45" s="19"/>
    </row>
    <row r="46" spans="1:146" s="82" customFormat="1" ht="15.95" customHeight="1">
      <c r="A46" s="70"/>
      <c r="B46" s="21"/>
      <c r="C46" s="21"/>
      <c r="D46" s="21"/>
      <c r="E46" s="21"/>
      <c r="F46" s="21"/>
      <c r="G46" s="21"/>
      <c r="H46" s="21" t="s">
        <v>84</v>
      </c>
      <c r="I46" s="21"/>
      <c r="J46" s="21"/>
      <c r="K46" s="21"/>
      <c r="L46" s="21"/>
      <c r="M46" s="21"/>
      <c r="N46" s="21"/>
      <c r="O46" s="21"/>
      <c r="P46" s="21"/>
      <c r="Q46" s="21"/>
      <c r="R46" s="21"/>
      <c r="S46" s="21"/>
      <c r="T46" s="21"/>
      <c r="U46" s="21"/>
      <c r="V46" s="21"/>
      <c r="W46" s="21"/>
      <c r="X46" s="21"/>
      <c r="Y46" s="21" t="s">
        <v>85</v>
      </c>
      <c r="Z46" s="21"/>
      <c r="AA46" s="21"/>
      <c r="AB46" s="21"/>
      <c r="AC46" s="21"/>
      <c r="AD46" s="21"/>
      <c r="AE46" s="21"/>
      <c r="AF46" s="21"/>
      <c r="AG46" s="21"/>
      <c r="AH46" s="21"/>
      <c r="AI46" s="21"/>
      <c r="AJ46" s="21"/>
      <c r="AK46" s="21"/>
      <c r="AL46" s="21"/>
      <c r="AM46" s="21"/>
      <c r="AN46" s="21"/>
      <c r="AO46" s="21"/>
      <c r="AP46" s="21" t="s">
        <v>86</v>
      </c>
      <c r="AQ46" s="21"/>
      <c r="AR46" s="21"/>
      <c r="AS46" s="21"/>
      <c r="AT46" s="21"/>
      <c r="AU46" s="21"/>
      <c r="AV46" s="21"/>
      <c r="AW46" s="21"/>
      <c r="AX46" s="21"/>
      <c r="AY46" s="21"/>
      <c r="AZ46" s="21"/>
      <c r="BA46" s="21"/>
      <c r="BB46" s="21"/>
      <c r="BC46" s="21"/>
      <c r="BD46" s="21"/>
      <c r="BE46" s="21"/>
      <c r="BF46" s="21"/>
      <c r="BG46" s="21"/>
      <c r="BH46" s="21"/>
      <c r="BI46" s="21"/>
      <c r="BJ46" s="21"/>
      <c r="BK46" s="21"/>
      <c r="BL46" s="21"/>
      <c r="BM46" s="21"/>
      <c r="BN46" s="21"/>
      <c r="BO46" s="21"/>
      <c r="BP46" s="21"/>
      <c r="BQ46" s="21"/>
      <c r="BR46" s="21"/>
      <c r="BS46" s="21"/>
      <c r="BT46" s="21"/>
      <c r="BU46" s="21"/>
      <c r="BV46" s="21"/>
      <c r="BW46" s="21"/>
      <c r="BX46" s="21"/>
      <c r="BY46" s="21"/>
      <c r="BZ46" s="21"/>
      <c r="CA46" s="317" t="s">
        <v>87</v>
      </c>
      <c r="CB46" s="317"/>
      <c r="CC46" s="317"/>
      <c r="CD46" s="317"/>
      <c r="CE46" s="317"/>
      <c r="CF46" s="317"/>
      <c r="CG46" s="317"/>
      <c r="CH46" s="317"/>
      <c r="CI46" s="317"/>
      <c r="CJ46" s="317"/>
      <c r="CK46" s="317"/>
      <c r="CL46" s="317"/>
      <c r="CM46" s="317"/>
      <c r="CN46" s="317"/>
      <c r="CO46" s="317"/>
      <c r="CP46" s="317"/>
      <c r="CQ46" s="317"/>
      <c r="CR46" s="317"/>
      <c r="CS46" s="21"/>
      <c r="CT46" s="21"/>
      <c r="CU46" s="21"/>
      <c r="CV46" s="21"/>
      <c r="CW46" s="21"/>
      <c r="CX46" s="21"/>
      <c r="CY46" s="317" t="s">
        <v>88</v>
      </c>
      <c r="CZ46" s="317"/>
      <c r="DA46" s="317"/>
      <c r="DB46" s="317"/>
      <c r="DC46" s="317"/>
      <c r="DD46" s="317"/>
      <c r="DE46" s="317"/>
      <c r="DF46" s="317"/>
      <c r="DG46" s="317"/>
      <c r="DH46" s="317"/>
      <c r="DI46" s="317"/>
      <c r="DJ46" s="317"/>
      <c r="DK46" s="317"/>
      <c r="DL46" s="317"/>
      <c r="DM46" s="317"/>
      <c r="DN46" s="317"/>
      <c r="DO46" s="317"/>
      <c r="DP46" s="317"/>
      <c r="DQ46" s="21"/>
      <c r="DR46" s="21"/>
      <c r="DS46" s="21"/>
      <c r="DT46" s="21"/>
      <c r="DU46" s="21"/>
      <c r="DV46" s="21"/>
      <c r="DW46" s="21"/>
      <c r="DX46" s="21"/>
      <c r="DY46" s="21"/>
      <c r="DZ46" s="21"/>
      <c r="EA46" s="21"/>
      <c r="EB46" s="21"/>
      <c r="EC46" s="21"/>
      <c r="ED46" s="21"/>
      <c r="EE46" s="21"/>
      <c r="EF46" s="21"/>
      <c r="EG46" s="21"/>
      <c r="EH46" s="21"/>
      <c r="EI46" s="21"/>
      <c r="EJ46" s="21"/>
      <c r="EK46" s="21"/>
      <c r="EL46" s="66"/>
      <c r="EM46" s="21"/>
      <c r="EN46" s="65"/>
    </row>
    <row r="47" spans="1:146" s="82" customFormat="1" ht="15.95" customHeight="1">
      <c r="A47" s="70"/>
      <c r="B47" s="21"/>
      <c r="C47" s="21"/>
      <c r="D47" s="21"/>
      <c r="E47" s="21"/>
      <c r="F47" s="21"/>
      <c r="G47" s="21"/>
      <c r="H47" s="21" t="s">
        <v>89</v>
      </c>
      <c r="I47" s="21"/>
      <c r="J47" s="21"/>
      <c r="K47" s="21"/>
      <c r="L47" s="21"/>
      <c r="M47" s="21"/>
      <c r="N47" s="21"/>
      <c r="O47" s="21"/>
      <c r="P47" s="21"/>
      <c r="Q47" s="21"/>
      <c r="R47" s="21"/>
      <c r="S47" s="21"/>
      <c r="T47" s="21"/>
      <c r="U47" s="21"/>
      <c r="V47" s="21"/>
      <c r="W47" s="21"/>
      <c r="X47" s="21"/>
      <c r="Y47" s="21"/>
      <c r="Z47" s="21"/>
      <c r="AA47" s="21"/>
      <c r="AB47" s="21"/>
      <c r="AC47" s="21"/>
      <c r="AD47" s="21"/>
      <c r="AE47" s="21"/>
      <c r="AF47" s="21"/>
      <c r="AG47" s="21"/>
      <c r="AH47" s="21"/>
      <c r="AI47" s="21"/>
      <c r="AJ47" s="21"/>
      <c r="AK47" s="21"/>
      <c r="AL47" s="21"/>
      <c r="AM47" s="21"/>
      <c r="AN47" s="21"/>
      <c r="AO47" s="21"/>
      <c r="AP47" s="21" t="s">
        <v>90</v>
      </c>
      <c r="AQ47" s="21"/>
      <c r="AR47" s="21"/>
      <c r="AS47" s="21"/>
      <c r="AT47" s="21"/>
      <c r="AU47" s="21"/>
      <c r="AV47" s="21"/>
      <c r="AW47" s="21"/>
      <c r="AX47" s="21"/>
      <c r="AY47" s="21"/>
      <c r="AZ47" s="21"/>
      <c r="BA47" s="21"/>
      <c r="BB47" s="21"/>
      <c r="BC47" s="21"/>
      <c r="BD47" s="21"/>
      <c r="BE47" s="21"/>
      <c r="BF47" s="21"/>
      <c r="BG47" s="21"/>
      <c r="BH47" s="21"/>
      <c r="BI47" s="21"/>
      <c r="BJ47" s="21"/>
      <c r="BK47" s="21"/>
      <c r="BL47" s="21"/>
      <c r="BM47" s="21"/>
      <c r="BN47" s="21"/>
      <c r="BO47" s="21"/>
      <c r="BP47" s="21"/>
      <c r="BQ47" s="21"/>
      <c r="BR47" s="21"/>
      <c r="BS47" s="21"/>
      <c r="BT47" s="21"/>
      <c r="BU47" s="21"/>
      <c r="BV47" s="21"/>
      <c r="BW47" s="21"/>
      <c r="BX47" s="21"/>
      <c r="BY47" s="21"/>
      <c r="BZ47" s="21"/>
      <c r="CA47" s="21" t="s">
        <v>91</v>
      </c>
      <c r="CB47" s="21"/>
      <c r="CC47" s="21"/>
      <c r="CD47" s="21"/>
      <c r="CE47" s="21"/>
      <c r="CF47" s="21"/>
      <c r="CG47" s="21"/>
      <c r="CH47" s="21"/>
      <c r="CI47" s="21"/>
      <c r="CJ47" s="21"/>
      <c r="CK47" s="21"/>
      <c r="CL47" s="21"/>
      <c r="CM47" s="21"/>
      <c r="CN47" s="21"/>
      <c r="CO47" s="21"/>
      <c r="CP47" s="21"/>
      <c r="CQ47" s="21"/>
      <c r="CR47" s="21"/>
      <c r="CS47" s="21"/>
      <c r="CT47" s="21"/>
      <c r="CU47" s="21"/>
      <c r="CV47" s="21"/>
      <c r="CW47" s="21"/>
      <c r="CX47" s="21"/>
      <c r="CY47" s="317" t="s">
        <v>92</v>
      </c>
      <c r="CZ47" s="317"/>
      <c r="DA47" s="317"/>
      <c r="DB47" s="317"/>
      <c r="DC47" s="317"/>
      <c r="DD47" s="317"/>
      <c r="DE47" s="317"/>
      <c r="DF47" s="317"/>
      <c r="DG47" s="317"/>
      <c r="DH47" s="317"/>
      <c r="DI47" s="317"/>
      <c r="DJ47" s="317"/>
      <c r="DK47" s="317"/>
      <c r="DL47" s="317"/>
      <c r="DM47" s="317"/>
      <c r="DN47" s="317"/>
      <c r="DO47" s="317"/>
      <c r="DP47" s="317"/>
      <c r="DQ47" s="21"/>
      <c r="DR47" s="21"/>
      <c r="DS47" s="21"/>
      <c r="DT47" s="21"/>
      <c r="DU47" s="21"/>
      <c r="DV47" s="21"/>
      <c r="DW47" s="21"/>
      <c r="DX47" s="21"/>
      <c r="DY47" s="21"/>
      <c r="DZ47" s="21"/>
      <c r="EA47" s="21"/>
      <c r="EB47" s="21"/>
      <c r="EC47" s="21"/>
      <c r="ED47" s="21"/>
      <c r="EE47" s="21"/>
      <c r="EF47" s="21"/>
      <c r="EG47" s="21"/>
      <c r="EH47" s="21"/>
      <c r="EI47" s="21"/>
      <c r="EJ47" s="21"/>
      <c r="EK47" s="21"/>
      <c r="EL47" s="66"/>
      <c r="EM47" s="21"/>
      <c r="EN47" s="65"/>
    </row>
    <row r="48" spans="1:146" s="82" customFormat="1" ht="15.95" customHeight="1">
      <c r="A48" s="70"/>
      <c r="B48" s="21"/>
      <c r="C48" s="21"/>
      <c r="D48" s="21"/>
      <c r="E48" s="21"/>
      <c r="F48" s="21"/>
      <c r="G48" s="21"/>
      <c r="H48" s="21" t="s">
        <v>93</v>
      </c>
      <c r="I48" s="21"/>
      <c r="J48" s="21"/>
      <c r="K48" s="21"/>
      <c r="L48" s="21"/>
      <c r="M48" s="21"/>
      <c r="N48" s="21"/>
      <c r="O48" s="21"/>
      <c r="P48" s="21"/>
      <c r="Q48" s="21"/>
      <c r="R48" s="21"/>
      <c r="S48" s="21"/>
      <c r="T48" s="21"/>
      <c r="U48" s="21"/>
      <c r="V48" s="21"/>
      <c r="W48" s="21"/>
      <c r="X48" s="21"/>
      <c r="Y48" s="21"/>
      <c r="Z48" s="21"/>
      <c r="AA48" s="21"/>
      <c r="AB48" s="21"/>
      <c r="AC48" s="21"/>
      <c r="AD48" s="21"/>
      <c r="AE48" s="216" t="s">
        <v>94</v>
      </c>
      <c r="AF48" s="216"/>
      <c r="AG48" s="216" t="str">
        <f>IF(入力シート!E148="","",入力シート!E148)</f>
        <v/>
      </c>
      <c r="AH48" s="216"/>
      <c r="AI48" s="216"/>
      <c r="AJ48" s="216"/>
      <c r="AK48" s="216"/>
      <c r="AL48" s="216"/>
      <c r="AM48" s="216"/>
      <c r="AN48" s="216"/>
      <c r="AO48" s="216"/>
      <c r="AP48" s="216"/>
      <c r="AQ48" s="216"/>
      <c r="AR48" s="216"/>
      <c r="AS48" s="216"/>
      <c r="AT48" s="216"/>
      <c r="AU48" s="216"/>
      <c r="AV48" s="216"/>
      <c r="AW48" s="216"/>
      <c r="AX48" s="216"/>
      <c r="AY48" s="216"/>
      <c r="AZ48" s="216"/>
      <c r="BA48" s="216"/>
      <c r="BB48" s="216"/>
      <c r="BC48" s="216"/>
      <c r="BD48" s="216"/>
      <c r="BE48" s="216"/>
      <c r="BF48" s="216"/>
      <c r="BG48" s="216"/>
      <c r="BH48" s="216"/>
      <c r="BI48" s="216"/>
      <c r="BJ48" s="216"/>
      <c r="BK48" s="216"/>
      <c r="BL48" s="216"/>
      <c r="BM48" s="216"/>
      <c r="BN48" s="216"/>
      <c r="BO48" s="216"/>
      <c r="BP48" s="216"/>
      <c r="BQ48" s="216"/>
      <c r="BR48" s="216"/>
      <c r="BS48" s="216"/>
      <c r="BT48" s="216"/>
      <c r="BU48" s="216"/>
      <c r="BV48" s="216"/>
      <c r="BW48" s="216"/>
      <c r="BX48" s="216"/>
      <c r="BY48" s="216"/>
      <c r="BZ48" s="216"/>
      <c r="CA48" s="216"/>
      <c r="CB48" s="216"/>
      <c r="CC48" s="216"/>
      <c r="CD48" s="216"/>
      <c r="CE48" s="216"/>
      <c r="CF48" s="216"/>
      <c r="CG48" s="216"/>
      <c r="CH48" s="216"/>
      <c r="CI48" s="216"/>
      <c r="CJ48" s="216"/>
      <c r="CK48" s="216"/>
      <c r="CL48" s="216"/>
      <c r="CM48" s="216"/>
      <c r="CN48" s="216"/>
      <c r="CO48" s="216"/>
      <c r="CP48" s="216"/>
      <c r="CQ48" s="216"/>
      <c r="CR48" s="216"/>
      <c r="CS48" s="216"/>
      <c r="CT48" s="216"/>
      <c r="CU48" s="216"/>
      <c r="CV48" s="216"/>
      <c r="CW48" s="216"/>
      <c r="CX48" s="216"/>
      <c r="CY48" s="216"/>
      <c r="CZ48" s="216"/>
      <c r="DA48" s="216"/>
      <c r="DB48" s="216"/>
      <c r="DC48" s="216"/>
      <c r="DD48" s="216"/>
      <c r="DE48" s="216"/>
      <c r="DF48" s="216"/>
      <c r="DG48" s="216"/>
      <c r="DH48" s="216"/>
      <c r="DI48" s="216"/>
      <c r="DJ48" s="216"/>
      <c r="DK48" s="216"/>
      <c r="DL48" s="216"/>
      <c r="DM48" s="216"/>
      <c r="DN48" s="216"/>
      <c r="DO48" s="216"/>
      <c r="DP48" s="216"/>
      <c r="DQ48" s="216"/>
      <c r="DR48" s="216"/>
      <c r="DS48" s="216"/>
      <c r="DT48" s="216"/>
      <c r="DU48" s="216"/>
      <c r="DV48" s="216"/>
      <c r="DW48" s="216"/>
      <c r="DX48" s="216"/>
      <c r="DY48" s="216"/>
      <c r="DZ48" s="21" t="s">
        <v>95</v>
      </c>
      <c r="EA48" s="21"/>
      <c r="EB48" s="21"/>
      <c r="EC48" s="21"/>
      <c r="ED48" s="21"/>
      <c r="EE48" s="21"/>
      <c r="EF48" s="21"/>
      <c r="EG48" s="21"/>
      <c r="EH48" s="21"/>
      <c r="EI48" s="21"/>
      <c r="EJ48" s="21"/>
      <c r="EK48" s="21"/>
      <c r="EL48" s="66"/>
      <c r="EM48" s="21"/>
      <c r="EN48" s="65"/>
    </row>
    <row r="49" spans="1:147" s="82" customFormat="1" ht="3" customHeight="1">
      <c r="A49" s="70"/>
      <c r="B49" s="21"/>
      <c r="C49" s="21"/>
      <c r="D49" s="21"/>
      <c r="E49" s="21"/>
      <c r="F49" s="21"/>
      <c r="G49" s="21"/>
      <c r="H49" s="21"/>
      <c r="I49" s="21"/>
      <c r="J49" s="21"/>
      <c r="K49" s="21"/>
      <c r="L49" s="21"/>
      <c r="M49" s="21"/>
      <c r="N49" s="21"/>
      <c r="O49" s="21"/>
      <c r="P49" s="21"/>
      <c r="Q49" s="21"/>
      <c r="R49" s="21"/>
      <c r="S49" s="21"/>
      <c r="T49" s="21"/>
      <c r="U49" s="21"/>
      <c r="V49" s="21"/>
      <c r="W49" s="21"/>
      <c r="X49" s="21"/>
      <c r="Y49" s="21"/>
      <c r="Z49" s="21"/>
      <c r="AA49" s="21"/>
      <c r="AB49" s="21"/>
      <c r="AC49" s="21"/>
      <c r="AD49" s="21"/>
      <c r="AE49" s="133"/>
      <c r="AF49" s="133"/>
      <c r="AG49" s="133"/>
      <c r="AH49" s="133"/>
      <c r="AI49" s="133"/>
      <c r="AJ49" s="133"/>
      <c r="AK49" s="133"/>
      <c r="AL49" s="133"/>
      <c r="AM49" s="133"/>
      <c r="AN49" s="133"/>
      <c r="AO49" s="133"/>
      <c r="AP49" s="133"/>
      <c r="AQ49" s="133"/>
      <c r="AR49" s="133"/>
      <c r="AS49" s="133"/>
      <c r="AT49" s="133"/>
      <c r="AU49" s="133"/>
      <c r="AV49" s="133"/>
      <c r="AW49" s="133"/>
      <c r="AX49" s="133"/>
      <c r="AY49" s="133"/>
      <c r="AZ49" s="133"/>
      <c r="BA49" s="133"/>
      <c r="BB49" s="133"/>
      <c r="BC49" s="133"/>
      <c r="BD49" s="133"/>
      <c r="BE49" s="133"/>
      <c r="BF49" s="133"/>
      <c r="BG49" s="133"/>
      <c r="BH49" s="133"/>
      <c r="BI49" s="133"/>
      <c r="BJ49" s="133"/>
      <c r="BK49" s="133"/>
      <c r="BL49" s="133"/>
      <c r="BM49" s="133"/>
      <c r="BN49" s="133"/>
      <c r="BO49" s="133"/>
      <c r="BP49" s="133"/>
      <c r="BQ49" s="133"/>
      <c r="BR49" s="133"/>
      <c r="BS49" s="133"/>
      <c r="BT49" s="133"/>
      <c r="BU49" s="133"/>
      <c r="BV49" s="133"/>
      <c r="BW49" s="133"/>
      <c r="BX49" s="133"/>
      <c r="BY49" s="133"/>
      <c r="BZ49" s="133"/>
      <c r="CA49" s="133"/>
      <c r="CB49" s="133"/>
      <c r="CC49" s="133"/>
      <c r="CD49" s="133"/>
      <c r="CE49" s="133"/>
      <c r="CF49" s="133"/>
      <c r="CG49" s="133"/>
      <c r="CH49" s="133"/>
      <c r="CI49" s="133"/>
      <c r="CJ49" s="133"/>
      <c r="CK49" s="133"/>
      <c r="CL49" s="133"/>
      <c r="CM49" s="133"/>
      <c r="CN49" s="133"/>
      <c r="CO49" s="133"/>
      <c r="CP49" s="133"/>
      <c r="CQ49" s="133"/>
      <c r="CR49" s="133"/>
      <c r="CS49" s="133"/>
      <c r="CT49" s="133"/>
      <c r="CU49" s="133"/>
      <c r="CV49" s="133"/>
      <c r="CW49" s="133"/>
      <c r="CX49" s="133"/>
      <c r="CY49" s="133"/>
      <c r="CZ49" s="133"/>
      <c r="DA49" s="133"/>
      <c r="DB49" s="133"/>
      <c r="DC49" s="133"/>
      <c r="DD49" s="133"/>
      <c r="DE49" s="133"/>
      <c r="DF49" s="133"/>
      <c r="DG49" s="133"/>
      <c r="DH49" s="133"/>
      <c r="DI49" s="133"/>
      <c r="DJ49" s="133"/>
      <c r="DK49" s="133"/>
      <c r="DL49" s="133"/>
      <c r="DM49" s="133"/>
      <c r="DN49" s="133"/>
      <c r="DO49" s="133"/>
      <c r="DP49" s="133"/>
      <c r="DQ49" s="133"/>
      <c r="DR49" s="133"/>
      <c r="DS49" s="133"/>
      <c r="DT49" s="133"/>
      <c r="DU49" s="133"/>
      <c r="DV49" s="133"/>
      <c r="DW49" s="133"/>
      <c r="DX49" s="133"/>
      <c r="DY49" s="133"/>
      <c r="DZ49" s="21"/>
      <c r="EA49" s="21"/>
      <c r="EB49" s="21"/>
      <c r="EC49" s="21"/>
      <c r="ED49" s="21"/>
      <c r="EE49" s="21"/>
      <c r="EF49" s="21"/>
      <c r="EG49" s="21"/>
      <c r="EH49" s="21"/>
      <c r="EI49" s="21"/>
      <c r="EJ49" s="21"/>
      <c r="EK49" s="21"/>
      <c r="EL49" s="66"/>
      <c r="EM49" s="21"/>
      <c r="EN49" s="65"/>
    </row>
    <row r="50" spans="1:147">
      <c r="A50" s="86" t="s">
        <v>96</v>
      </c>
      <c r="B50" s="87"/>
      <c r="C50" s="87"/>
      <c r="D50" s="87"/>
      <c r="E50" s="62"/>
      <c r="F50" s="62"/>
      <c r="G50" s="62"/>
      <c r="H50" s="62"/>
      <c r="I50" s="62"/>
      <c r="J50" s="62"/>
      <c r="K50" s="62"/>
      <c r="L50" s="62"/>
      <c r="M50" s="62"/>
      <c r="N50" s="62"/>
      <c r="O50" s="62"/>
      <c r="P50" s="62"/>
      <c r="Q50" s="62"/>
      <c r="R50" s="62"/>
      <c r="S50" s="62"/>
      <c r="T50" s="62"/>
      <c r="U50" s="62"/>
      <c r="V50" s="62"/>
      <c r="W50" s="62"/>
      <c r="X50" s="62"/>
      <c r="Y50" s="62"/>
      <c r="Z50" s="62"/>
      <c r="AA50" s="62"/>
      <c r="AB50" s="62"/>
      <c r="AC50" s="62"/>
      <c r="AD50" s="62"/>
      <c r="AE50" s="62"/>
      <c r="AF50" s="62"/>
      <c r="AG50" s="62"/>
      <c r="AH50" s="62"/>
      <c r="AI50" s="62"/>
      <c r="AJ50" s="62"/>
      <c r="AK50" s="62"/>
      <c r="AL50" s="62"/>
      <c r="AM50" s="62"/>
      <c r="AN50" s="62"/>
      <c r="AO50" s="62"/>
      <c r="AP50" s="62"/>
      <c r="AQ50" s="62"/>
      <c r="AR50" s="62"/>
      <c r="AS50" s="62"/>
      <c r="AT50" s="62"/>
      <c r="AU50" s="62"/>
      <c r="AV50" s="62"/>
      <c r="AW50" s="62"/>
      <c r="AX50" s="62"/>
      <c r="AY50" s="62"/>
      <c r="AZ50" s="62"/>
      <c r="BA50" s="62"/>
      <c r="BB50" s="62"/>
      <c r="BC50" s="62"/>
      <c r="BD50" s="62"/>
      <c r="BE50" s="62"/>
      <c r="BF50" s="62"/>
      <c r="BG50" s="62"/>
      <c r="BH50" s="62"/>
      <c r="BI50" s="62"/>
      <c r="BJ50" s="62"/>
      <c r="BK50" s="62"/>
      <c r="BL50" s="62"/>
      <c r="BM50" s="62"/>
      <c r="BN50" s="62"/>
      <c r="BO50" s="62"/>
      <c r="BP50" s="62"/>
      <c r="BQ50" s="62"/>
      <c r="BR50" s="62"/>
      <c r="BS50" s="62"/>
      <c r="BT50" s="62"/>
      <c r="BU50" s="62"/>
      <c r="BV50" s="62"/>
      <c r="BW50" s="62"/>
      <c r="BX50" s="62"/>
      <c r="BY50" s="62"/>
      <c r="BZ50" s="62"/>
      <c r="CA50" s="62"/>
      <c r="CB50" s="62"/>
      <c r="CC50" s="62"/>
      <c r="CD50" s="62"/>
      <c r="CE50" s="62"/>
      <c r="CF50" s="62"/>
      <c r="CG50" s="62"/>
      <c r="CH50" s="62"/>
      <c r="CI50" s="62"/>
      <c r="CJ50" s="62"/>
      <c r="CK50" s="62"/>
      <c r="CL50" s="62"/>
      <c r="CM50" s="62"/>
      <c r="CN50" s="62"/>
      <c r="CO50" s="62"/>
      <c r="CP50" s="62"/>
      <c r="CQ50" s="62"/>
      <c r="CR50" s="62"/>
      <c r="CS50" s="62"/>
      <c r="CT50" s="62"/>
      <c r="CU50" s="62"/>
      <c r="CV50" s="62"/>
      <c r="CW50" s="62"/>
      <c r="CX50" s="62"/>
      <c r="CY50" s="62"/>
      <c r="CZ50" s="62"/>
      <c r="DA50" s="62"/>
      <c r="DB50" s="62"/>
      <c r="DC50" s="62"/>
      <c r="DD50" s="62"/>
      <c r="DE50" s="62"/>
      <c r="DF50" s="62"/>
      <c r="DG50" s="62"/>
      <c r="DH50" s="62"/>
      <c r="DI50" s="62"/>
      <c r="DJ50" s="62"/>
      <c r="DK50" s="62"/>
      <c r="DL50" s="62"/>
      <c r="DM50" s="62"/>
      <c r="DN50" s="62"/>
      <c r="DO50" s="62"/>
      <c r="DP50" s="62"/>
      <c r="DQ50" s="62"/>
      <c r="DR50" s="62"/>
      <c r="DS50" s="62"/>
      <c r="DT50" s="62"/>
      <c r="DU50" s="62"/>
      <c r="DV50" s="62"/>
      <c r="DW50" s="62"/>
      <c r="DX50" s="62"/>
      <c r="DY50" s="62"/>
      <c r="DZ50" s="62"/>
      <c r="EA50" s="62"/>
      <c r="EB50" s="62"/>
      <c r="EC50" s="62"/>
      <c r="ED50" s="62"/>
      <c r="EE50" s="62"/>
      <c r="EF50" s="62"/>
      <c r="EG50" s="62"/>
      <c r="EH50" s="62"/>
      <c r="EI50" s="62"/>
      <c r="EJ50" s="62"/>
      <c r="EK50" s="62"/>
      <c r="EL50" s="63"/>
      <c r="EM50" s="19"/>
    </row>
    <row r="51" spans="1:147" ht="20.100000000000001" customHeight="1">
      <c r="A51" s="90"/>
      <c r="B51" s="68"/>
      <c r="C51" s="68"/>
      <c r="D51" s="21" t="s">
        <v>97</v>
      </c>
      <c r="E51" s="21"/>
      <c r="F51" s="21"/>
      <c r="G51" s="68"/>
      <c r="H51" s="68"/>
      <c r="I51" s="68"/>
      <c r="J51" s="68"/>
      <c r="K51" s="68"/>
      <c r="L51" s="68"/>
      <c r="M51" s="68"/>
      <c r="N51" s="68"/>
      <c r="O51" s="315" t="s">
        <v>98</v>
      </c>
      <c r="P51" s="315"/>
      <c r="Q51" s="315"/>
      <c r="R51" s="315"/>
      <c r="S51" s="315"/>
      <c r="T51" s="315"/>
      <c r="U51" s="315"/>
      <c r="V51" s="68"/>
      <c r="W51" s="69"/>
      <c r="X51" s="69"/>
      <c r="Y51" s="69"/>
      <c r="Z51" s="69"/>
      <c r="AA51" s="69"/>
      <c r="AB51" s="67" t="s">
        <v>99</v>
      </c>
      <c r="AC51" s="69"/>
      <c r="AD51" s="68"/>
      <c r="AE51" s="68"/>
      <c r="AF51" s="68"/>
      <c r="AG51" s="316" t="str">
        <f>IF(入力シート!E151="","",入力シート!E151)</f>
        <v/>
      </c>
      <c r="AH51" s="316"/>
      <c r="AI51" s="316"/>
      <c r="AJ51" s="316"/>
      <c r="AK51" s="316"/>
      <c r="AL51" s="316"/>
      <c r="AM51" s="316"/>
      <c r="AN51" s="316"/>
      <c r="AO51" s="316"/>
      <c r="AP51" s="316"/>
      <c r="AQ51" s="316"/>
      <c r="AR51" s="316"/>
      <c r="AS51" s="316"/>
      <c r="AT51" s="316"/>
      <c r="AU51" s="316"/>
      <c r="AV51" s="316"/>
      <c r="AW51" s="316"/>
      <c r="AX51" s="316"/>
      <c r="AY51" s="316"/>
      <c r="AZ51" s="316"/>
      <c r="BA51" s="316"/>
      <c r="BB51" s="316"/>
      <c r="BC51" s="316"/>
      <c r="BD51" s="316"/>
      <c r="BE51" s="316"/>
      <c r="BF51" s="316"/>
      <c r="BG51" s="316"/>
      <c r="BH51" s="316"/>
      <c r="BI51" s="316"/>
      <c r="BJ51" s="316"/>
      <c r="BK51" s="316"/>
      <c r="BL51" s="316"/>
      <c r="BM51" s="21" t="s">
        <v>60</v>
      </c>
      <c r="BN51" s="68"/>
      <c r="BO51" s="68"/>
      <c r="BP51" s="68"/>
      <c r="BQ51" s="21" t="s">
        <v>100</v>
      </c>
      <c r="BR51" s="68"/>
      <c r="BS51" s="68"/>
      <c r="BT51" s="68"/>
      <c r="BU51" s="68"/>
      <c r="BV51" s="68"/>
      <c r="BW51" s="68"/>
      <c r="BX51" s="68"/>
      <c r="BY51" s="68"/>
      <c r="BZ51" s="68"/>
      <c r="CA51" s="68"/>
      <c r="CB51" s="315" t="s">
        <v>98</v>
      </c>
      <c r="CC51" s="315"/>
      <c r="CD51" s="315"/>
      <c r="CE51" s="315"/>
      <c r="CF51" s="315"/>
      <c r="CG51" s="315"/>
      <c r="CH51" s="315"/>
      <c r="CI51" s="68"/>
      <c r="CJ51" s="68"/>
      <c r="CK51" s="68"/>
      <c r="CL51" s="68"/>
      <c r="CM51" s="68"/>
      <c r="CN51" s="68"/>
      <c r="CO51" s="21" t="s">
        <v>99</v>
      </c>
      <c r="CP51" s="68"/>
      <c r="CQ51" s="68"/>
      <c r="CR51" s="68"/>
      <c r="CS51" s="68"/>
      <c r="CT51" s="316" t="str">
        <f>IF(入力シート!E153="","",入力シート!E153)</f>
        <v/>
      </c>
      <c r="CU51" s="316"/>
      <c r="CV51" s="316"/>
      <c r="CW51" s="316"/>
      <c r="CX51" s="316"/>
      <c r="CY51" s="316"/>
      <c r="CZ51" s="316"/>
      <c r="DA51" s="316"/>
      <c r="DB51" s="316"/>
      <c r="DC51" s="316"/>
      <c r="DD51" s="316"/>
      <c r="DE51" s="316"/>
      <c r="DF51" s="316"/>
      <c r="DG51" s="316"/>
      <c r="DH51" s="316"/>
      <c r="DI51" s="316"/>
      <c r="DJ51" s="316"/>
      <c r="DK51" s="316"/>
      <c r="DL51" s="316"/>
      <c r="DM51" s="316"/>
      <c r="DN51" s="316"/>
      <c r="DO51" s="316"/>
      <c r="DP51" s="316"/>
      <c r="DQ51" s="316"/>
      <c r="DR51" s="316"/>
      <c r="DS51" s="316"/>
      <c r="DT51" s="316"/>
      <c r="DU51" s="316"/>
      <c r="DV51" s="316"/>
      <c r="DW51" s="316"/>
      <c r="DX51" s="316"/>
      <c r="DY51" s="316"/>
      <c r="DZ51" s="21" t="s">
        <v>95</v>
      </c>
      <c r="EA51" s="68"/>
      <c r="EB51" s="68"/>
      <c r="EC51" s="68"/>
      <c r="ED51" s="68"/>
      <c r="EE51" s="68"/>
      <c r="EF51" s="68"/>
      <c r="EG51" s="68"/>
      <c r="EH51" s="68"/>
      <c r="EI51" s="68"/>
      <c r="EJ51" s="68"/>
      <c r="EK51" s="68"/>
      <c r="EL51" s="89"/>
      <c r="EM51" s="68"/>
      <c r="EN51" s="69"/>
      <c r="EP51" s="4" t="b">
        <v>0</v>
      </c>
    </row>
    <row r="52" spans="1:147" ht="20.100000000000001" customHeight="1">
      <c r="A52" s="90"/>
      <c r="B52" s="68"/>
      <c r="C52" s="68"/>
      <c r="D52" s="21" t="s">
        <v>101</v>
      </c>
      <c r="E52" s="21"/>
      <c r="F52" s="21"/>
      <c r="G52" s="68"/>
      <c r="H52" s="68"/>
      <c r="I52" s="68"/>
      <c r="J52" s="68"/>
      <c r="K52" s="68"/>
      <c r="L52" s="68"/>
      <c r="M52" s="68"/>
      <c r="N52" s="68"/>
      <c r="O52" s="315" t="s">
        <v>98</v>
      </c>
      <c r="P52" s="315"/>
      <c r="Q52" s="315"/>
      <c r="R52" s="315"/>
      <c r="S52" s="315"/>
      <c r="T52" s="315"/>
      <c r="U52" s="315"/>
      <c r="V52" s="68"/>
      <c r="W52" s="69"/>
      <c r="X52" s="69"/>
      <c r="Y52" s="69"/>
      <c r="Z52" s="69"/>
      <c r="AA52" s="69"/>
      <c r="AB52" s="67" t="s">
        <v>102</v>
      </c>
      <c r="AC52" s="69"/>
      <c r="AD52" s="68"/>
      <c r="AE52" s="68"/>
      <c r="AF52" s="68"/>
      <c r="AG52" s="316" t="str">
        <f>IF(入力シート!E155="","",入力シート!E155)</f>
        <v/>
      </c>
      <c r="AH52" s="316"/>
      <c r="AI52" s="316"/>
      <c r="AJ52" s="316"/>
      <c r="AK52" s="316"/>
      <c r="AL52" s="316"/>
      <c r="AM52" s="316"/>
      <c r="AN52" s="316"/>
      <c r="AO52" s="316"/>
      <c r="AP52" s="316"/>
      <c r="AQ52" s="316"/>
      <c r="AR52" s="316"/>
      <c r="AS52" s="316"/>
      <c r="AT52" s="316"/>
      <c r="AU52" s="316"/>
      <c r="AV52" s="316"/>
      <c r="AW52" s="316"/>
      <c r="AX52" s="316"/>
      <c r="AY52" s="316"/>
      <c r="AZ52" s="316"/>
      <c r="BA52" s="316"/>
      <c r="BB52" s="316"/>
      <c r="BC52" s="316"/>
      <c r="BD52" s="316"/>
      <c r="BE52" s="316"/>
      <c r="BF52" s="316"/>
      <c r="BG52" s="316"/>
      <c r="BH52" s="316"/>
      <c r="BI52" s="316"/>
      <c r="BJ52" s="316"/>
      <c r="BK52" s="316"/>
      <c r="BL52" s="316"/>
      <c r="BM52" s="21" t="s">
        <v>76</v>
      </c>
      <c r="BN52" s="68"/>
      <c r="BO52" s="68"/>
      <c r="BP52" s="68"/>
      <c r="BQ52" s="21" t="s">
        <v>103</v>
      </c>
      <c r="BR52" s="68"/>
      <c r="BS52" s="68"/>
      <c r="BT52" s="68"/>
      <c r="BU52" s="68"/>
      <c r="BV52" s="68"/>
      <c r="BW52" s="68"/>
      <c r="BX52" s="68"/>
      <c r="BY52" s="68"/>
      <c r="BZ52" s="68"/>
      <c r="CA52" s="68"/>
      <c r="CB52" s="315" t="s">
        <v>98</v>
      </c>
      <c r="CC52" s="315"/>
      <c r="CD52" s="315"/>
      <c r="CE52" s="315"/>
      <c r="CF52" s="315"/>
      <c r="CG52" s="315"/>
      <c r="CH52" s="315"/>
      <c r="CI52" s="68"/>
      <c r="CJ52" s="68"/>
      <c r="CK52" s="68"/>
      <c r="CL52" s="68"/>
      <c r="CM52" s="68"/>
      <c r="CN52" s="68"/>
      <c r="CO52" s="21" t="s">
        <v>102</v>
      </c>
      <c r="CP52" s="68"/>
      <c r="CQ52" s="68"/>
      <c r="CR52" s="68"/>
      <c r="CS52" s="68"/>
      <c r="CT52" s="316" t="str">
        <f>IF(入力シート!E157="","",入力シート!E157)</f>
        <v/>
      </c>
      <c r="CU52" s="316"/>
      <c r="CV52" s="316"/>
      <c r="CW52" s="316"/>
      <c r="CX52" s="316"/>
      <c r="CY52" s="316"/>
      <c r="CZ52" s="316"/>
      <c r="DA52" s="316"/>
      <c r="DB52" s="316"/>
      <c r="DC52" s="316"/>
      <c r="DD52" s="316"/>
      <c r="DE52" s="316"/>
      <c r="DF52" s="316"/>
      <c r="DG52" s="316"/>
      <c r="DH52" s="316"/>
      <c r="DI52" s="316"/>
      <c r="DJ52" s="316"/>
      <c r="DK52" s="316"/>
      <c r="DL52" s="316"/>
      <c r="DM52" s="316"/>
      <c r="DN52" s="316"/>
      <c r="DO52" s="316"/>
      <c r="DP52" s="316"/>
      <c r="DQ52" s="316"/>
      <c r="DR52" s="316"/>
      <c r="DS52" s="316"/>
      <c r="DT52" s="316"/>
      <c r="DU52" s="316"/>
      <c r="DV52" s="316"/>
      <c r="DW52" s="316"/>
      <c r="DX52" s="316"/>
      <c r="DY52" s="316"/>
      <c r="DZ52" s="21" t="s">
        <v>104</v>
      </c>
      <c r="EA52" s="68"/>
      <c r="EB52" s="68"/>
      <c r="EC52" s="68"/>
      <c r="ED52" s="68"/>
      <c r="EE52" s="68"/>
      <c r="EF52" s="68"/>
      <c r="EG52" s="68"/>
      <c r="EH52" s="68"/>
      <c r="EI52" s="68"/>
      <c r="EJ52" s="68"/>
      <c r="EK52" s="68"/>
      <c r="EL52" s="89"/>
      <c r="EM52" s="68"/>
      <c r="EN52" s="69"/>
      <c r="EP52" s="4" t="b">
        <v>1</v>
      </c>
    </row>
    <row r="53" spans="1:147" ht="20.100000000000001" customHeight="1">
      <c r="A53" s="74"/>
      <c r="B53" s="75"/>
      <c r="C53" s="75"/>
      <c r="D53" s="21" t="s">
        <v>105</v>
      </c>
      <c r="E53" s="71"/>
      <c r="F53" s="71"/>
      <c r="G53" s="75"/>
      <c r="H53" s="75"/>
      <c r="I53" s="75"/>
      <c r="J53" s="75"/>
      <c r="K53" s="75"/>
      <c r="L53" s="75"/>
      <c r="M53" s="75"/>
      <c r="N53" s="75"/>
      <c r="O53" s="315" t="s">
        <v>98</v>
      </c>
      <c r="P53" s="315"/>
      <c r="Q53" s="315"/>
      <c r="R53" s="315"/>
      <c r="S53" s="315"/>
      <c r="T53" s="315"/>
      <c r="U53" s="315"/>
      <c r="V53" s="75"/>
      <c r="W53" s="69"/>
      <c r="X53" s="69"/>
      <c r="Y53" s="69"/>
      <c r="Z53" s="69"/>
      <c r="AA53" s="69"/>
      <c r="AB53" s="67" t="s">
        <v>106</v>
      </c>
      <c r="AC53" s="69"/>
      <c r="AD53" s="68"/>
      <c r="AE53" s="68"/>
      <c r="AF53" s="68"/>
      <c r="AG53" s="316" t="str">
        <f>IF(入力シート!E159="","",入力シート!E159)</f>
        <v/>
      </c>
      <c r="AH53" s="316"/>
      <c r="AI53" s="316"/>
      <c r="AJ53" s="316"/>
      <c r="AK53" s="316"/>
      <c r="AL53" s="316"/>
      <c r="AM53" s="316"/>
      <c r="AN53" s="316"/>
      <c r="AO53" s="316"/>
      <c r="AP53" s="316"/>
      <c r="AQ53" s="316"/>
      <c r="AR53" s="316"/>
      <c r="AS53" s="316"/>
      <c r="AT53" s="316"/>
      <c r="AU53" s="316"/>
      <c r="AV53" s="316"/>
      <c r="AW53" s="316"/>
      <c r="AX53" s="316"/>
      <c r="AY53" s="316"/>
      <c r="AZ53" s="316"/>
      <c r="BA53" s="316"/>
      <c r="BB53" s="316"/>
      <c r="BC53" s="316"/>
      <c r="BD53" s="316"/>
      <c r="BE53" s="316"/>
      <c r="BF53" s="316"/>
      <c r="BG53" s="316"/>
      <c r="BH53" s="316"/>
      <c r="BI53" s="316"/>
      <c r="BJ53" s="316"/>
      <c r="BK53" s="316"/>
      <c r="BL53" s="316"/>
      <c r="BM53" s="21" t="s">
        <v>60</v>
      </c>
      <c r="BN53" s="75"/>
      <c r="BO53" s="75"/>
      <c r="BP53" s="75"/>
      <c r="BQ53" s="21" t="s">
        <v>107</v>
      </c>
      <c r="BR53" s="75"/>
      <c r="BS53" s="75"/>
      <c r="BT53" s="75"/>
      <c r="BU53" s="75"/>
      <c r="BV53" s="75"/>
      <c r="BW53" s="75"/>
      <c r="BX53" s="75"/>
      <c r="BY53" s="75"/>
      <c r="BZ53" s="75"/>
      <c r="CA53" s="75"/>
      <c r="CB53" s="75"/>
      <c r="CC53" s="75"/>
      <c r="CD53" s="75" t="s">
        <v>94</v>
      </c>
      <c r="CE53" s="75"/>
      <c r="CF53" s="302" t="str">
        <f>IF(入力シート!E160="","",入力シート!E160)</f>
        <v/>
      </c>
      <c r="CG53" s="302"/>
      <c r="CH53" s="302"/>
      <c r="CI53" s="302"/>
      <c r="CJ53" s="302"/>
      <c r="CK53" s="302"/>
      <c r="CL53" s="302"/>
      <c r="CM53" s="302"/>
      <c r="CN53" s="302"/>
      <c r="CO53" s="302"/>
      <c r="CP53" s="302"/>
      <c r="CQ53" s="302"/>
      <c r="CR53" s="302"/>
      <c r="CS53" s="302"/>
      <c r="CT53" s="302"/>
      <c r="CU53" s="302"/>
      <c r="CV53" s="302"/>
      <c r="CW53" s="302"/>
      <c r="CX53" s="302"/>
      <c r="CY53" s="302"/>
      <c r="CZ53" s="302"/>
      <c r="DA53" s="302"/>
      <c r="DB53" s="302"/>
      <c r="DC53" s="302"/>
      <c r="DD53" s="302"/>
      <c r="DE53" s="302"/>
      <c r="DF53" s="302"/>
      <c r="DG53" s="302"/>
      <c r="DH53" s="302"/>
      <c r="DI53" s="302"/>
      <c r="DJ53" s="302"/>
      <c r="DK53" s="302"/>
      <c r="DL53" s="302"/>
      <c r="DM53" s="302"/>
      <c r="DN53" s="302"/>
      <c r="DO53" s="302"/>
      <c r="DP53" s="302"/>
      <c r="DQ53" s="302"/>
      <c r="DR53" s="302"/>
      <c r="DS53" s="302"/>
      <c r="DT53" s="302"/>
      <c r="DU53" s="302"/>
      <c r="DV53" s="302"/>
      <c r="DW53" s="302"/>
      <c r="DX53" s="302"/>
      <c r="DY53" s="302"/>
      <c r="DZ53" s="71" t="s">
        <v>104</v>
      </c>
      <c r="EA53" s="75"/>
      <c r="EB53" s="75"/>
      <c r="EC53" s="75"/>
      <c r="ED53" s="75"/>
      <c r="EE53" s="75"/>
      <c r="EF53" s="75"/>
      <c r="EG53" s="75"/>
      <c r="EH53" s="75"/>
      <c r="EI53" s="75"/>
      <c r="EJ53" s="75"/>
      <c r="EK53" s="75"/>
      <c r="EL53" s="76"/>
      <c r="EM53" s="68"/>
      <c r="EN53" s="69"/>
      <c r="EQ53" s="4" t="b">
        <v>1</v>
      </c>
    </row>
    <row r="54" spans="1:147">
      <c r="A54" s="86" t="s">
        <v>108</v>
      </c>
      <c r="B54" s="87"/>
      <c r="C54" s="87"/>
      <c r="D54" s="87"/>
      <c r="E54" s="62"/>
      <c r="F54" s="62"/>
      <c r="G54" s="62"/>
      <c r="H54" s="62"/>
      <c r="I54" s="62"/>
      <c r="J54" s="62"/>
      <c r="K54" s="62"/>
      <c r="L54" s="62"/>
      <c r="M54" s="62"/>
      <c r="N54" s="62"/>
      <c r="O54" s="62"/>
      <c r="P54" s="62"/>
      <c r="Q54" s="62"/>
      <c r="R54" s="62"/>
      <c r="S54" s="62"/>
      <c r="T54" s="62"/>
      <c r="U54" s="62"/>
      <c r="V54" s="62"/>
      <c r="W54" s="62"/>
      <c r="X54" s="62"/>
      <c r="Y54" s="62"/>
      <c r="Z54" s="62"/>
      <c r="AA54" s="62"/>
      <c r="AB54" s="62"/>
      <c r="AC54" s="62"/>
      <c r="AD54" s="62"/>
      <c r="AE54" s="62"/>
      <c r="AF54" s="62"/>
      <c r="AG54" s="62"/>
      <c r="AH54" s="62"/>
      <c r="AI54" s="62"/>
      <c r="AJ54" s="62"/>
      <c r="AK54" s="62"/>
      <c r="AL54" s="62"/>
      <c r="AM54" s="62"/>
      <c r="AN54" s="62"/>
      <c r="AO54" s="62"/>
      <c r="AP54" s="62"/>
      <c r="AQ54" s="62"/>
      <c r="AR54" s="62"/>
      <c r="AS54" s="62"/>
      <c r="AT54" s="62"/>
      <c r="AU54" s="62"/>
      <c r="AV54" s="62"/>
      <c r="AW54" s="62"/>
      <c r="AX54" s="62"/>
      <c r="AY54" s="62"/>
      <c r="AZ54" s="62"/>
      <c r="BA54" s="62"/>
      <c r="BB54" s="62"/>
      <c r="BC54" s="62"/>
      <c r="BD54" s="62"/>
      <c r="BE54" s="62"/>
      <c r="BF54" s="62"/>
      <c r="BG54" s="62"/>
      <c r="BH54" s="62"/>
      <c r="BI54" s="62"/>
      <c r="BJ54" s="62"/>
      <c r="BK54" s="62"/>
      <c r="BL54" s="62"/>
      <c r="BM54" s="62"/>
      <c r="BN54" s="62"/>
      <c r="BO54" s="62"/>
      <c r="BP54" s="62"/>
      <c r="BQ54" s="62"/>
      <c r="BR54" s="62"/>
      <c r="BS54" s="62"/>
      <c r="BT54" s="62"/>
      <c r="BU54" s="62"/>
      <c r="BV54" s="62"/>
      <c r="BW54" s="62"/>
      <c r="BX54" s="62"/>
      <c r="BY54" s="62"/>
      <c r="BZ54" s="62"/>
      <c r="CA54" s="62"/>
      <c r="CB54" s="62"/>
      <c r="CC54" s="62"/>
      <c r="CD54" s="62"/>
      <c r="CE54" s="62"/>
      <c r="CF54" s="62"/>
      <c r="CG54" s="62"/>
      <c r="CH54" s="62"/>
      <c r="CI54" s="62"/>
      <c r="CJ54" s="62"/>
      <c r="CK54" s="62"/>
      <c r="CL54" s="62"/>
      <c r="CM54" s="62"/>
      <c r="CN54" s="62"/>
      <c r="CO54" s="62"/>
      <c r="CP54" s="62"/>
      <c r="CQ54" s="62"/>
      <c r="CR54" s="62"/>
      <c r="CS54" s="62"/>
      <c r="CT54" s="62"/>
      <c r="CU54" s="62"/>
      <c r="CV54" s="62"/>
      <c r="CW54" s="62"/>
      <c r="CX54" s="62"/>
      <c r="CY54" s="62"/>
      <c r="CZ54" s="62"/>
      <c r="DA54" s="62"/>
      <c r="DB54" s="62"/>
      <c r="DC54" s="62"/>
      <c r="DD54" s="62"/>
      <c r="DE54" s="62"/>
      <c r="DF54" s="62"/>
      <c r="DG54" s="62"/>
      <c r="DH54" s="62"/>
      <c r="DI54" s="62"/>
      <c r="DJ54" s="62"/>
      <c r="DK54" s="62"/>
      <c r="DL54" s="62"/>
      <c r="DM54" s="62"/>
      <c r="DN54" s="62"/>
      <c r="DO54" s="62"/>
      <c r="DP54" s="62"/>
      <c r="DQ54" s="62"/>
      <c r="DR54" s="62"/>
      <c r="DS54" s="62"/>
      <c r="DT54" s="62"/>
      <c r="DU54" s="62"/>
      <c r="DV54" s="62"/>
      <c r="DW54" s="62"/>
      <c r="DX54" s="62"/>
      <c r="DY54" s="62"/>
      <c r="DZ54" s="62"/>
      <c r="EA54" s="62"/>
      <c r="EB54" s="62"/>
      <c r="EC54" s="62"/>
      <c r="ED54" s="62"/>
      <c r="EE54" s="62"/>
      <c r="EF54" s="62"/>
      <c r="EG54" s="62"/>
      <c r="EH54" s="62"/>
      <c r="EI54" s="62"/>
      <c r="EJ54" s="62"/>
      <c r="EK54" s="62"/>
      <c r="EL54" s="63"/>
      <c r="EM54" s="19"/>
    </row>
    <row r="55" spans="1:147" ht="15.95" customHeight="1">
      <c r="A55" s="74"/>
      <c r="B55" s="75"/>
      <c r="C55" s="75"/>
      <c r="D55" s="75"/>
      <c r="E55" s="75"/>
      <c r="F55" s="75"/>
      <c r="G55" s="75"/>
      <c r="H55" s="71" t="s">
        <v>109</v>
      </c>
      <c r="I55" s="75"/>
      <c r="J55" s="75"/>
      <c r="K55" s="75"/>
      <c r="L55" s="75"/>
      <c r="M55" s="75"/>
      <c r="N55" s="75"/>
      <c r="O55" s="75"/>
      <c r="P55" s="75"/>
      <c r="Q55" s="75"/>
      <c r="R55" s="75"/>
      <c r="S55" s="75"/>
      <c r="T55" s="75"/>
      <c r="U55" s="75"/>
      <c r="V55" s="75"/>
      <c r="W55" s="71" t="s">
        <v>110</v>
      </c>
      <c r="X55" s="75"/>
      <c r="Y55" s="75"/>
      <c r="Z55" s="75"/>
      <c r="AA55" s="302" t="str">
        <f>IF(入力シート!E162="","",入力シート!E162)</f>
        <v/>
      </c>
      <c r="AB55" s="302"/>
      <c r="AC55" s="302"/>
      <c r="AD55" s="302"/>
      <c r="AE55" s="302"/>
      <c r="AF55" s="302"/>
      <c r="AG55" s="302"/>
      <c r="AH55" s="302"/>
      <c r="AI55" s="302"/>
      <c r="AJ55" s="302"/>
      <c r="AK55" s="302"/>
      <c r="AL55" s="302"/>
      <c r="AM55" s="302"/>
      <c r="AN55" s="302"/>
      <c r="AO55" s="302"/>
      <c r="AP55" s="302"/>
      <c r="AQ55" s="302"/>
      <c r="AR55" s="302"/>
      <c r="AS55" s="302"/>
      <c r="AT55" s="302"/>
      <c r="AU55" s="302"/>
      <c r="AV55" s="302"/>
      <c r="AW55" s="302"/>
      <c r="AX55" s="302"/>
      <c r="AY55" s="302"/>
      <c r="AZ55" s="302"/>
      <c r="BA55" s="302"/>
      <c r="BB55" s="302"/>
      <c r="BC55" s="302"/>
      <c r="BD55" s="302"/>
      <c r="BE55" s="302"/>
      <c r="BF55" s="302"/>
      <c r="BG55" s="302"/>
      <c r="BH55" s="302"/>
      <c r="BI55" s="302"/>
      <c r="BJ55" s="302"/>
      <c r="BK55" s="302"/>
      <c r="BL55" s="302"/>
      <c r="BM55" s="302"/>
      <c r="BN55" s="302"/>
      <c r="BO55" s="302"/>
      <c r="BP55" s="302"/>
      <c r="BQ55" s="302"/>
      <c r="BR55" s="302"/>
      <c r="BS55" s="302"/>
      <c r="BT55" s="302"/>
      <c r="BU55" s="302"/>
      <c r="BV55" s="302"/>
      <c r="BW55" s="302"/>
      <c r="BX55" s="302"/>
      <c r="BY55" s="302"/>
      <c r="BZ55" s="302"/>
      <c r="CA55" s="302"/>
      <c r="CB55" s="302"/>
      <c r="CC55" s="302"/>
      <c r="CD55" s="302"/>
      <c r="CE55" s="302"/>
      <c r="CF55" s="302"/>
      <c r="CG55" s="75" t="s">
        <v>111</v>
      </c>
      <c r="CH55" s="75"/>
      <c r="CI55" s="75"/>
      <c r="CJ55" s="75"/>
      <c r="CK55" s="75"/>
      <c r="CL55" s="75"/>
      <c r="CM55" s="75"/>
      <c r="CN55" s="75"/>
      <c r="CO55" s="75"/>
      <c r="CP55" s="75"/>
      <c r="CQ55" s="71" t="s">
        <v>82</v>
      </c>
      <c r="CR55" s="75"/>
      <c r="CS55" s="75"/>
      <c r="CT55" s="75"/>
      <c r="CU55" s="75"/>
      <c r="CV55" s="75"/>
      <c r="CW55" s="75"/>
      <c r="CX55" s="75"/>
      <c r="CY55" s="75"/>
      <c r="CZ55" s="75"/>
      <c r="DA55" s="75"/>
      <c r="DB55" s="75"/>
      <c r="DC55" s="75"/>
      <c r="DD55" s="75"/>
      <c r="DE55" s="75"/>
      <c r="DF55" s="75"/>
      <c r="DG55" s="75"/>
      <c r="DH55" s="75"/>
      <c r="DI55" s="75"/>
      <c r="DJ55" s="75"/>
      <c r="DK55" s="75"/>
      <c r="DL55" s="75"/>
      <c r="DM55" s="75"/>
      <c r="DN55" s="75"/>
      <c r="DO55" s="75"/>
      <c r="DP55" s="75"/>
      <c r="DQ55" s="75"/>
      <c r="DR55" s="75"/>
      <c r="DS55" s="75"/>
      <c r="DT55" s="75"/>
      <c r="DU55" s="75"/>
      <c r="DV55" s="75"/>
      <c r="DW55" s="75"/>
      <c r="DX55" s="75"/>
      <c r="DY55" s="75"/>
      <c r="DZ55" s="75"/>
      <c r="EA55" s="75"/>
      <c r="EB55" s="75"/>
      <c r="EC55" s="75"/>
      <c r="ED55" s="75"/>
      <c r="EE55" s="75"/>
      <c r="EF55" s="75"/>
      <c r="EG55" s="75"/>
      <c r="EH55" s="75"/>
      <c r="EI55" s="75"/>
      <c r="EJ55" s="75"/>
      <c r="EK55" s="75"/>
      <c r="EL55" s="76"/>
      <c r="EM55" s="68"/>
      <c r="EN55" s="69"/>
      <c r="EP55" s="4" t="b">
        <v>0</v>
      </c>
    </row>
    <row r="56" spans="1:147" ht="15" customHeight="1">
      <c r="A56" s="91" t="s">
        <v>112</v>
      </c>
      <c r="B56" s="92"/>
      <c r="C56" s="92"/>
      <c r="D56" s="92"/>
      <c r="E56" s="62"/>
      <c r="F56" s="62"/>
      <c r="G56" s="62"/>
      <c r="H56" s="62"/>
      <c r="I56" s="62"/>
      <c r="J56" s="62"/>
      <c r="K56" s="62"/>
      <c r="L56" s="62"/>
      <c r="M56" s="62"/>
      <c r="N56" s="62"/>
      <c r="O56" s="62"/>
      <c r="P56" s="62"/>
      <c r="Q56" s="62"/>
      <c r="R56" s="62"/>
      <c r="S56" s="62"/>
      <c r="T56" s="62"/>
      <c r="U56" s="62"/>
      <c r="V56" s="62"/>
      <c r="W56" s="62"/>
      <c r="X56" s="62"/>
      <c r="Y56" s="62"/>
      <c r="Z56" s="62"/>
      <c r="AA56" s="62"/>
      <c r="AB56" s="62"/>
      <c r="AC56" s="62"/>
      <c r="AD56" s="62"/>
      <c r="AE56" s="62"/>
      <c r="AF56" s="62"/>
      <c r="AG56" s="62"/>
      <c r="AH56" s="62"/>
      <c r="AI56" s="62"/>
      <c r="AJ56" s="62"/>
      <c r="AK56" s="62"/>
      <c r="AL56" s="62"/>
      <c r="AM56" s="62"/>
      <c r="AN56" s="62"/>
      <c r="AO56" s="62"/>
      <c r="AP56" s="62"/>
      <c r="AQ56" s="62"/>
      <c r="AR56" s="62"/>
      <c r="AS56" s="62"/>
      <c r="AT56" s="62"/>
      <c r="AU56" s="62"/>
      <c r="AV56" s="62"/>
      <c r="AW56" s="62"/>
      <c r="AX56" s="62"/>
      <c r="AY56" s="62"/>
      <c r="AZ56" s="62"/>
      <c r="BA56" s="62"/>
      <c r="BB56" s="62"/>
      <c r="BC56" s="62"/>
      <c r="BD56" s="62"/>
      <c r="BE56" s="62"/>
      <c r="BF56" s="62"/>
      <c r="BG56" s="62"/>
      <c r="BH56" s="62"/>
      <c r="BI56" s="62"/>
      <c r="BJ56" s="62"/>
      <c r="BK56" s="62"/>
      <c r="BL56" s="62"/>
      <c r="BM56" s="62"/>
      <c r="BN56" s="62"/>
      <c r="BO56" s="62"/>
      <c r="BP56" s="62"/>
      <c r="BQ56" s="62"/>
      <c r="BR56" s="62"/>
      <c r="BS56" s="62"/>
      <c r="BT56" s="62"/>
      <c r="BU56" s="62"/>
      <c r="BV56" s="62"/>
      <c r="BW56" s="62"/>
      <c r="BX56" s="62"/>
      <c r="BY56" s="62"/>
      <c r="BZ56" s="62"/>
      <c r="CA56" s="62"/>
      <c r="CB56" s="62"/>
      <c r="CC56" s="62"/>
      <c r="CD56" s="62"/>
      <c r="CE56" s="62"/>
      <c r="CF56" s="62"/>
      <c r="CG56" s="62"/>
      <c r="CH56" s="62"/>
      <c r="CI56" s="62"/>
      <c r="CJ56" s="62"/>
      <c r="CK56" s="62"/>
      <c r="CL56" s="62"/>
      <c r="CM56" s="62"/>
      <c r="CN56" s="62"/>
      <c r="CO56" s="62"/>
      <c r="CP56" s="62"/>
      <c r="CQ56" s="62"/>
      <c r="CR56" s="62"/>
      <c r="CS56" s="62"/>
      <c r="CT56" s="62"/>
      <c r="CU56" s="62"/>
      <c r="CV56" s="62"/>
      <c r="CW56" s="62"/>
      <c r="CX56" s="62"/>
      <c r="CY56" s="62"/>
      <c r="CZ56" s="62"/>
      <c r="DA56" s="62"/>
      <c r="DB56" s="62"/>
      <c r="DC56" s="62"/>
      <c r="DD56" s="62"/>
      <c r="DE56" s="62"/>
      <c r="DF56" s="62"/>
      <c r="DG56" s="62"/>
      <c r="DH56" s="62"/>
      <c r="DI56" s="62"/>
      <c r="DJ56" s="62"/>
      <c r="DK56" s="62"/>
      <c r="DL56" s="62"/>
      <c r="DM56" s="62"/>
      <c r="DN56" s="62"/>
      <c r="DO56" s="62"/>
      <c r="DP56" s="62"/>
      <c r="DQ56" s="62"/>
      <c r="DR56" s="62"/>
      <c r="DS56" s="62"/>
      <c r="DT56" s="62"/>
      <c r="DU56" s="62"/>
      <c r="DV56" s="62"/>
      <c r="DW56" s="62"/>
      <c r="DX56" s="62"/>
      <c r="DY56" s="62"/>
      <c r="DZ56" s="62"/>
      <c r="EA56" s="62"/>
      <c r="EB56" s="62"/>
      <c r="EC56" s="62"/>
      <c r="ED56" s="62"/>
      <c r="EE56" s="62"/>
      <c r="EF56" s="62"/>
      <c r="EG56" s="62"/>
      <c r="EH56" s="62"/>
      <c r="EI56" s="62"/>
      <c r="EJ56" s="62"/>
      <c r="EK56" s="62"/>
      <c r="EL56" s="62"/>
      <c r="EM56" s="19"/>
    </row>
    <row r="57" spans="1:147" ht="15" customHeight="1">
      <c r="A57" s="21"/>
      <c r="B57" s="21"/>
      <c r="C57" s="21"/>
      <c r="D57" s="93" t="s">
        <v>113</v>
      </c>
      <c r="E57" s="21"/>
      <c r="F57" s="21"/>
      <c r="G57" s="21"/>
      <c r="H57" s="21"/>
      <c r="I57" s="21"/>
      <c r="J57" s="21"/>
      <c r="K57" s="21"/>
      <c r="L57" s="21"/>
      <c r="M57" s="21"/>
      <c r="N57" s="21"/>
      <c r="O57" s="21"/>
      <c r="P57" s="21"/>
      <c r="Q57" s="21"/>
      <c r="R57" s="21"/>
      <c r="S57" s="21"/>
      <c r="T57" s="21"/>
      <c r="U57" s="21"/>
      <c r="V57" s="21"/>
      <c r="W57" s="21"/>
      <c r="X57" s="21"/>
      <c r="Y57" s="21"/>
      <c r="Z57" s="21"/>
      <c r="AA57" s="21"/>
      <c r="AB57" s="21"/>
      <c r="AC57" s="21"/>
      <c r="AD57" s="21"/>
      <c r="AE57" s="21"/>
      <c r="AF57" s="21"/>
      <c r="AG57" s="21"/>
      <c r="AH57" s="21"/>
      <c r="AI57" s="21"/>
      <c r="AJ57" s="21"/>
      <c r="AK57" s="21"/>
      <c r="AL57" s="21"/>
      <c r="AM57" s="21"/>
      <c r="AN57" s="21"/>
      <c r="AO57" s="21"/>
      <c r="AP57" s="21"/>
      <c r="AQ57" s="21"/>
      <c r="AR57" s="21"/>
      <c r="AS57" s="21"/>
      <c r="AT57" s="21"/>
      <c r="AU57" s="21"/>
      <c r="AV57" s="21"/>
      <c r="AW57" s="21"/>
      <c r="AX57" s="21"/>
      <c r="AY57" s="21"/>
      <c r="AZ57" s="21"/>
      <c r="BA57" s="21"/>
      <c r="BB57" s="21"/>
      <c r="BC57" s="21"/>
      <c r="BD57" s="21"/>
      <c r="BE57" s="21"/>
      <c r="BF57" s="21"/>
      <c r="BG57" s="21"/>
      <c r="BH57" s="21"/>
      <c r="BI57" s="21"/>
      <c r="BJ57" s="21"/>
      <c r="BK57" s="21"/>
      <c r="BL57" s="21"/>
      <c r="BM57" s="21"/>
      <c r="BN57" s="21"/>
      <c r="BO57" s="21"/>
      <c r="BP57" s="21"/>
      <c r="BQ57" s="21"/>
      <c r="BR57" s="21"/>
      <c r="BS57" s="21"/>
      <c r="BT57" s="21"/>
      <c r="BU57" s="21"/>
      <c r="BV57" s="21"/>
      <c r="BW57" s="21"/>
      <c r="BX57" s="21"/>
      <c r="BY57" s="21"/>
      <c r="BZ57" s="21"/>
      <c r="CA57" s="21"/>
      <c r="CB57" s="21"/>
      <c r="CC57" s="21"/>
      <c r="CD57" s="21"/>
      <c r="CE57" s="21"/>
      <c r="CF57" s="21"/>
      <c r="CG57" s="21"/>
      <c r="CH57" s="21"/>
      <c r="CI57" s="21"/>
      <c r="CJ57" s="21"/>
      <c r="CK57" s="21"/>
      <c r="CL57" s="21"/>
      <c r="CM57" s="21"/>
      <c r="CN57" s="21"/>
      <c r="CO57" s="21"/>
      <c r="CP57" s="21"/>
      <c r="CQ57" s="21"/>
      <c r="CR57" s="21"/>
      <c r="CS57" s="21"/>
      <c r="CT57" s="21"/>
      <c r="CU57" s="21"/>
      <c r="CV57" s="21"/>
      <c r="CW57" s="21"/>
      <c r="CX57" s="21"/>
      <c r="CY57" s="21"/>
      <c r="CZ57" s="21"/>
      <c r="DA57" s="21"/>
      <c r="DB57" s="21"/>
      <c r="DC57" s="21"/>
      <c r="DD57" s="21"/>
      <c r="DE57" s="21"/>
      <c r="DF57" s="21"/>
      <c r="DG57" s="21"/>
      <c r="DH57" s="21"/>
      <c r="DI57" s="21"/>
      <c r="DJ57" s="21"/>
      <c r="DK57" s="21"/>
      <c r="DL57" s="21"/>
      <c r="DM57" s="21"/>
      <c r="DN57" s="21"/>
      <c r="DO57" s="21"/>
      <c r="DP57" s="21"/>
      <c r="DQ57" s="21"/>
      <c r="DR57" s="21"/>
      <c r="DS57" s="21"/>
      <c r="DT57" s="21"/>
      <c r="DU57" s="21"/>
      <c r="DV57" s="21"/>
      <c r="DW57" s="21"/>
      <c r="DX57" s="21"/>
      <c r="DY57" s="21"/>
      <c r="DZ57" s="21"/>
      <c r="EA57" s="21"/>
      <c r="EB57" s="21"/>
      <c r="EC57" s="21"/>
      <c r="ED57" s="21"/>
      <c r="EE57" s="21"/>
      <c r="EF57" s="21"/>
      <c r="EG57" s="21"/>
      <c r="EH57" s="21"/>
      <c r="EI57" s="21"/>
      <c r="EJ57" s="21"/>
      <c r="EK57" s="21"/>
      <c r="EL57" s="21"/>
      <c r="EM57" s="21"/>
      <c r="EN57" s="67"/>
    </row>
    <row r="58" spans="1:147" ht="15" customHeight="1">
      <c r="A58" s="71"/>
      <c r="B58" s="71"/>
      <c r="C58" s="71"/>
      <c r="D58" s="94" t="s">
        <v>114</v>
      </c>
      <c r="E58" s="71"/>
      <c r="F58" s="71"/>
      <c r="G58" s="71"/>
      <c r="H58" s="71"/>
      <c r="I58" s="71"/>
      <c r="J58" s="71"/>
      <c r="K58" s="71"/>
      <c r="L58" s="71"/>
      <c r="M58" s="71"/>
      <c r="N58" s="71"/>
      <c r="O58" s="71"/>
      <c r="P58" s="71"/>
      <c r="Q58" s="71"/>
      <c r="R58" s="71"/>
      <c r="S58" s="71"/>
      <c r="T58" s="71"/>
      <c r="U58" s="71"/>
      <c r="V58" s="71"/>
      <c r="W58" s="71"/>
      <c r="X58" s="71"/>
      <c r="Y58" s="71"/>
      <c r="Z58" s="71"/>
      <c r="AA58" s="71"/>
      <c r="AB58" s="71"/>
      <c r="AC58" s="71"/>
      <c r="AD58" s="71"/>
      <c r="AE58" s="71"/>
      <c r="AF58" s="71"/>
      <c r="AG58" s="71"/>
      <c r="AH58" s="71"/>
      <c r="AI58" s="71"/>
      <c r="AJ58" s="71"/>
      <c r="AK58" s="71"/>
      <c r="AL58" s="71"/>
      <c r="AM58" s="71"/>
      <c r="AN58" s="71"/>
      <c r="AO58" s="71"/>
      <c r="AP58" s="71"/>
      <c r="AQ58" s="71"/>
      <c r="AR58" s="71"/>
      <c r="AS58" s="71"/>
      <c r="AT58" s="71"/>
      <c r="AU58" s="71"/>
      <c r="AV58" s="71"/>
      <c r="AW58" s="71"/>
      <c r="AX58" s="71"/>
      <c r="AY58" s="71"/>
      <c r="AZ58" s="71"/>
      <c r="BA58" s="71"/>
      <c r="BB58" s="71"/>
      <c r="BC58" s="71"/>
      <c r="BD58" s="71"/>
      <c r="BE58" s="71"/>
      <c r="BF58" s="71"/>
      <c r="BG58" s="71"/>
      <c r="BH58" s="71"/>
      <c r="BI58" s="71"/>
      <c r="BJ58" s="71"/>
      <c r="BK58" s="71"/>
      <c r="BL58" s="71"/>
      <c r="BM58" s="71"/>
      <c r="BN58" s="71"/>
      <c r="BO58" s="71"/>
      <c r="BP58" s="71"/>
      <c r="BQ58" s="71"/>
      <c r="BR58" s="71"/>
      <c r="BS58" s="71"/>
      <c r="BT58" s="71"/>
      <c r="BU58" s="71"/>
      <c r="BV58" s="71"/>
      <c r="BW58" s="71"/>
      <c r="BX58" s="71"/>
      <c r="BY58" s="71"/>
      <c r="BZ58" s="71"/>
      <c r="CA58" s="71"/>
      <c r="CB58" s="71"/>
      <c r="CC58" s="71"/>
      <c r="CD58" s="71"/>
      <c r="CE58" s="71"/>
      <c r="CF58" s="71"/>
      <c r="CG58" s="71"/>
      <c r="CH58" s="71"/>
      <c r="CI58" s="71"/>
      <c r="CJ58" s="71"/>
      <c r="CK58" s="71"/>
      <c r="CL58" s="71"/>
      <c r="CM58" s="71"/>
      <c r="CN58" s="71"/>
      <c r="CO58" s="71"/>
      <c r="CP58" s="71"/>
      <c r="CQ58" s="71"/>
      <c r="CR58" s="71"/>
      <c r="CS58" s="71"/>
      <c r="CT58" s="71"/>
      <c r="CU58" s="71"/>
      <c r="CV58" s="71"/>
      <c r="CW58" s="71"/>
      <c r="CX58" s="71"/>
      <c r="CY58" s="71"/>
      <c r="CZ58" s="71"/>
      <c r="DA58" s="71"/>
      <c r="DB58" s="71"/>
      <c r="DC58" s="71"/>
      <c r="DD58" s="71"/>
      <c r="DE58" s="71"/>
      <c r="DF58" s="71"/>
      <c r="DG58" s="71"/>
      <c r="DH58" s="71"/>
      <c r="DI58" s="71"/>
      <c r="DJ58" s="71"/>
      <c r="DK58" s="71"/>
      <c r="DL58" s="71"/>
      <c r="DM58" s="71"/>
      <c r="DN58" s="71"/>
      <c r="DO58" s="71"/>
      <c r="DP58" s="71"/>
      <c r="DQ58" s="71"/>
      <c r="DR58" s="71"/>
      <c r="DS58" s="71"/>
      <c r="DT58" s="71"/>
      <c r="DU58" s="71"/>
      <c r="DV58" s="71"/>
      <c r="DW58" s="71"/>
      <c r="DX58" s="71"/>
      <c r="DY58" s="71"/>
      <c r="DZ58" s="71"/>
      <c r="EA58" s="71"/>
      <c r="EB58" s="71"/>
      <c r="EC58" s="71"/>
      <c r="ED58" s="71"/>
      <c r="EE58" s="71"/>
      <c r="EF58" s="71"/>
      <c r="EG58" s="71"/>
      <c r="EH58" s="71"/>
      <c r="EI58" s="71"/>
      <c r="EJ58" s="71"/>
      <c r="EK58" s="71"/>
      <c r="EL58" s="71"/>
      <c r="EM58" s="21"/>
      <c r="EN58" s="67"/>
    </row>
    <row r="59" spans="1:147" ht="15" customHeight="1">
      <c r="A59" s="303" t="str">
        <f>IF(入力シート!E163="","",入力シート!E163)</f>
        <v/>
      </c>
      <c r="B59" s="304"/>
      <c r="C59" s="304"/>
      <c r="D59" s="304"/>
      <c r="E59" s="304"/>
      <c r="F59" s="304"/>
      <c r="G59" s="304"/>
      <c r="H59" s="304"/>
      <c r="I59" s="304"/>
      <c r="J59" s="304"/>
      <c r="K59" s="304"/>
      <c r="L59" s="304"/>
      <c r="M59" s="304"/>
      <c r="N59" s="304"/>
      <c r="O59" s="304"/>
      <c r="P59" s="304"/>
      <c r="Q59" s="304"/>
      <c r="R59" s="304"/>
      <c r="S59" s="304"/>
      <c r="T59" s="304"/>
      <c r="U59" s="304"/>
      <c r="V59" s="304"/>
      <c r="W59" s="304"/>
      <c r="X59" s="304"/>
      <c r="Y59" s="304"/>
      <c r="Z59" s="304"/>
      <c r="AA59" s="304"/>
      <c r="AB59" s="304"/>
      <c r="AC59" s="304"/>
      <c r="AD59" s="304"/>
      <c r="AE59" s="304"/>
      <c r="AF59" s="304"/>
      <c r="AG59" s="304"/>
      <c r="AH59" s="304"/>
      <c r="AI59" s="304"/>
      <c r="AJ59" s="304"/>
      <c r="AK59" s="304"/>
      <c r="AL59" s="304"/>
      <c r="AM59" s="304"/>
      <c r="AN59" s="304"/>
      <c r="AO59" s="304"/>
      <c r="AP59" s="304"/>
      <c r="AQ59" s="304"/>
      <c r="AR59" s="304"/>
      <c r="AS59" s="304"/>
      <c r="AT59" s="304"/>
      <c r="AU59" s="304"/>
      <c r="AV59" s="304"/>
      <c r="AW59" s="304"/>
      <c r="AX59" s="304"/>
      <c r="AY59" s="304"/>
      <c r="AZ59" s="304"/>
      <c r="BA59" s="304"/>
      <c r="BB59" s="304"/>
      <c r="BC59" s="304"/>
      <c r="BD59" s="304"/>
      <c r="BE59" s="304"/>
      <c r="BF59" s="304"/>
      <c r="BG59" s="304"/>
      <c r="BH59" s="304"/>
      <c r="BI59" s="304"/>
      <c r="BJ59" s="304"/>
      <c r="BK59" s="304"/>
      <c r="BL59" s="304"/>
      <c r="BM59" s="304"/>
      <c r="BN59" s="304"/>
      <c r="BO59" s="304"/>
      <c r="BP59" s="304"/>
      <c r="BQ59" s="304"/>
      <c r="BR59" s="304"/>
      <c r="BS59" s="304"/>
      <c r="BT59" s="304"/>
      <c r="BU59" s="304"/>
      <c r="BV59" s="304"/>
      <c r="BW59" s="304"/>
      <c r="BX59" s="304"/>
      <c r="BY59" s="304"/>
      <c r="BZ59" s="304"/>
      <c r="CA59" s="304"/>
      <c r="CB59" s="304"/>
      <c r="CC59" s="304"/>
      <c r="CD59" s="304"/>
      <c r="CE59" s="304"/>
      <c r="CF59" s="304"/>
      <c r="CG59" s="304"/>
      <c r="CH59" s="304"/>
      <c r="CI59" s="304"/>
      <c r="CJ59" s="304"/>
      <c r="CK59" s="304"/>
      <c r="CL59" s="304"/>
      <c r="CM59" s="304"/>
      <c r="CN59" s="304"/>
      <c r="CO59" s="304"/>
      <c r="CP59" s="304"/>
      <c r="CQ59" s="304"/>
      <c r="CR59" s="304"/>
      <c r="CS59" s="304"/>
      <c r="CT59" s="304"/>
      <c r="CU59" s="304"/>
      <c r="CV59" s="304"/>
      <c r="CW59" s="304"/>
      <c r="CX59" s="304"/>
      <c r="CY59" s="304"/>
      <c r="CZ59" s="304"/>
      <c r="DA59" s="304"/>
      <c r="DB59" s="304"/>
      <c r="DC59" s="304"/>
      <c r="DD59" s="304"/>
      <c r="DE59" s="304"/>
      <c r="DF59" s="304"/>
      <c r="DG59" s="304"/>
      <c r="DH59" s="304"/>
      <c r="DI59" s="304"/>
      <c r="DJ59" s="304"/>
      <c r="DK59" s="304"/>
      <c r="DL59" s="304"/>
      <c r="DM59" s="304"/>
      <c r="DN59" s="304"/>
      <c r="DO59" s="304"/>
      <c r="DP59" s="304"/>
      <c r="DQ59" s="304"/>
      <c r="DR59" s="304"/>
      <c r="DS59" s="304"/>
      <c r="DT59" s="304"/>
      <c r="DU59" s="304"/>
      <c r="DV59" s="304"/>
      <c r="DW59" s="304"/>
      <c r="DX59" s="304"/>
      <c r="DY59" s="304"/>
      <c r="DZ59" s="304"/>
      <c r="EA59" s="304"/>
      <c r="EB59" s="304"/>
      <c r="EC59" s="304"/>
      <c r="ED59" s="304"/>
      <c r="EE59" s="304"/>
      <c r="EF59" s="304"/>
      <c r="EG59" s="304"/>
      <c r="EH59" s="304"/>
      <c r="EI59" s="304"/>
      <c r="EJ59" s="304"/>
      <c r="EK59" s="304"/>
      <c r="EL59" s="305"/>
      <c r="EM59" s="136"/>
    </row>
    <row r="60" spans="1:147" ht="15" customHeight="1">
      <c r="A60" s="306"/>
      <c r="B60" s="307"/>
      <c r="C60" s="307"/>
      <c r="D60" s="307"/>
      <c r="E60" s="307"/>
      <c r="F60" s="307"/>
      <c r="G60" s="307"/>
      <c r="H60" s="307"/>
      <c r="I60" s="307"/>
      <c r="J60" s="307"/>
      <c r="K60" s="307"/>
      <c r="L60" s="307"/>
      <c r="M60" s="307"/>
      <c r="N60" s="307"/>
      <c r="O60" s="307"/>
      <c r="P60" s="307"/>
      <c r="Q60" s="307"/>
      <c r="R60" s="307"/>
      <c r="S60" s="307"/>
      <c r="T60" s="307"/>
      <c r="U60" s="307"/>
      <c r="V60" s="307"/>
      <c r="W60" s="307"/>
      <c r="X60" s="307"/>
      <c r="Y60" s="307"/>
      <c r="Z60" s="307"/>
      <c r="AA60" s="307"/>
      <c r="AB60" s="307"/>
      <c r="AC60" s="307"/>
      <c r="AD60" s="307"/>
      <c r="AE60" s="307"/>
      <c r="AF60" s="307"/>
      <c r="AG60" s="307"/>
      <c r="AH60" s="307"/>
      <c r="AI60" s="307"/>
      <c r="AJ60" s="307"/>
      <c r="AK60" s="307"/>
      <c r="AL60" s="307"/>
      <c r="AM60" s="307"/>
      <c r="AN60" s="307"/>
      <c r="AO60" s="307"/>
      <c r="AP60" s="307"/>
      <c r="AQ60" s="307"/>
      <c r="AR60" s="307"/>
      <c r="AS60" s="307"/>
      <c r="AT60" s="307"/>
      <c r="AU60" s="307"/>
      <c r="AV60" s="307"/>
      <c r="AW60" s="307"/>
      <c r="AX60" s="307"/>
      <c r="AY60" s="307"/>
      <c r="AZ60" s="307"/>
      <c r="BA60" s="307"/>
      <c r="BB60" s="307"/>
      <c r="BC60" s="307"/>
      <c r="BD60" s="307"/>
      <c r="BE60" s="307"/>
      <c r="BF60" s="307"/>
      <c r="BG60" s="307"/>
      <c r="BH60" s="307"/>
      <c r="BI60" s="307"/>
      <c r="BJ60" s="307"/>
      <c r="BK60" s="307"/>
      <c r="BL60" s="307"/>
      <c r="BM60" s="307"/>
      <c r="BN60" s="307"/>
      <c r="BO60" s="307"/>
      <c r="BP60" s="307"/>
      <c r="BQ60" s="307"/>
      <c r="BR60" s="307"/>
      <c r="BS60" s="307"/>
      <c r="BT60" s="307"/>
      <c r="BU60" s="307"/>
      <c r="BV60" s="307"/>
      <c r="BW60" s="307"/>
      <c r="BX60" s="307"/>
      <c r="BY60" s="307"/>
      <c r="BZ60" s="307"/>
      <c r="CA60" s="307"/>
      <c r="CB60" s="307"/>
      <c r="CC60" s="307"/>
      <c r="CD60" s="307"/>
      <c r="CE60" s="307"/>
      <c r="CF60" s="307"/>
      <c r="CG60" s="307"/>
      <c r="CH60" s="307"/>
      <c r="CI60" s="307"/>
      <c r="CJ60" s="307"/>
      <c r="CK60" s="307"/>
      <c r="CL60" s="307"/>
      <c r="CM60" s="307"/>
      <c r="CN60" s="307"/>
      <c r="CO60" s="307"/>
      <c r="CP60" s="307"/>
      <c r="CQ60" s="307"/>
      <c r="CR60" s="307"/>
      <c r="CS60" s="307"/>
      <c r="CT60" s="307"/>
      <c r="CU60" s="307"/>
      <c r="CV60" s="307"/>
      <c r="CW60" s="307"/>
      <c r="CX60" s="307"/>
      <c r="CY60" s="307"/>
      <c r="CZ60" s="307"/>
      <c r="DA60" s="307"/>
      <c r="DB60" s="307"/>
      <c r="DC60" s="307"/>
      <c r="DD60" s="307"/>
      <c r="DE60" s="307"/>
      <c r="DF60" s="307"/>
      <c r="DG60" s="307"/>
      <c r="DH60" s="307"/>
      <c r="DI60" s="307"/>
      <c r="DJ60" s="307"/>
      <c r="DK60" s="307"/>
      <c r="DL60" s="307"/>
      <c r="DM60" s="307"/>
      <c r="DN60" s="307"/>
      <c r="DO60" s="307"/>
      <c r="DP60" s="307"/>
      <c r="DQ60" s="307"/>
      <c r="DR60" s="307"/>
      <c r="DS60" s="307"/>
      <c r="DT60" s="307"/>
      <c r="DU60" s="307"/>
      <c r="DV60" s="307"/>
      <c r="DW60" s="307"/>
      <c r="DX60" s="307"/>
      <c r="DY60" s="307"/>
      <c r="DZ60" s="307"/>
      <c r="EA60" s="307"/>
      <c r="EB60" s="307"/>
      <c r="EC60" s="307"/>
      <c r="ED60" s="307"/>
      <c r="EE60" s="307"/>
      <c r="EF60" s="307"/>
      <c r="EG60" s="307"/>
      <c r="EH60" s="307"/>
      <c r="EI60" s="307"/>
      <c r="EJ60" s="307"/>
      <c r="EK60" s="307"/>
      <c r="EL60" s="308"/>
      <c r="EM60" s="136"/>
    </row>
    <row r="61" spans="1:147" ht="15" customHeight="1">
      <c r="A61" s="306"/>
      <c r="B61" s="307"/>
      <c r="C61" s="307"/>
      <c r="D61" s="307"/>
      <c r="E61" s="307"/>
      <c r="F61" s="307"/>
      <c r="G61" s="307"/>
      <c r="H61" s="307"/>
      <c r="I61" s="307"/>
      <c r="J61" s="307"/>
      <c r="K61" s="307"/>
      <c r="L61" s="307"/>
      <c r="M61" s="307"/>
      <c r="N61" s="307"/>
      <c r="O61" s="307"/>
      <c r="P61" s="307"/>
      <c r="Q61" s="307"/>
      <c r="R61" s="307"/>
      <c r="S61" s="307"/>
      <c r="T61" s="307"/>
      <c r="U61" s="307"/>
      <c r="V61" s="307"/>
      <c r="W61" s="307"/>
      <c r="X61" s="307"/>
      <c r="Y61" s="307"/>
      <c r="Z61" s="307"/>
      <c r="AA61" s="307"/>
      <c r="AB61" s="307"/>
      <c r="AC61" s="307"/>
      <c r="AD61" s="307"/>
      <c r="AE61" s="307"/>
      <c r="AF61" s="307"/>
      <c r="AG61" s="307"/>
      <c r="AH61" s="307"/>
      <c r="AI61" s="307"/>
      <c r="AJ61" s="307"/>
      <c r="AK61" s="307"/>
      <c r="AL61" s="307"/>
      <c r="AM61" s="307"/>
      <c r="AN61" s="307"/>
      <c r="AO61" s="307"/>
      <c r="AP61" s="307"/>
      <c r="AQ61" s="307"/>
      <c r="AR61" s="307"/>
      <c r="AS61" s="307"/>
      <c r="AT61" s="307"/>
      <c r="AU61" s="307"/>
      <c r="AV61" s="307"/>
      <c r="AW61" s="307"/>
      <c r="AX61" s="307"/>
      <c r="AY61" s="307"/>
      <c r="AZ61" s="307"/>
      <c r="BA61" s="307"/>
      <c r="BB61" s="307"/>
      <c r="BC61" s="307"/>
      <c r="BD61" s="307"/>
      <c r="BE61" s="307"/>
      <c r="BF61" s="307"/>
      <c r="BG61" s="307"/>
      <c r="BH61" s="307"/>
      <c r="BI61" s="307"/>
      <c r="BJ61" s="307"/>
      <c r="BK61" s="307"/>
      <c r="BL61" s="307"/>
      <c r="BM61" s="307"/>
      <c r="BN61" s="307"/>
      <c r="BO61" s="307"/>
      <c r="BP61" s="307"/>
      <c r="BQ61" s="307"/>
      <c r="BR61" s="307"/>
      <c r="BS61" s="307"/>
      <c r="BT61" s="307"/>
      <c r="BU61" s="307"/>
      <c r="BV61" s="307"/>
      <c r="BW61" s="307"/>
      <c r="BX61" s="307"/>
      <c r="BY61" s="307"/>
      <c r="BZ61" s="307"/>
      <c r="CA61" s="307"/>
      <c r="CB61" s="307"/>
      <c r="CC61" s="307"/>
      <c r="CD61" s="307"/>
      <c r="CE61" s="307"/>
      <c r="CF61" s="307"/>
      <c r="CG61" s="307"/>
      <c r="CH61" s="307"/>
      <c r="CI61" s="307"/>
      <c r="CJ61" s="307"/>
      <c r="CK61" s="307"/>
      <c r="CL61" s="307"/>
      <c r="CM61" s="307"/>
      <c r="CN61" s="307"/>
      <c r="CO61" s="307"/>
      <c r="CP61" s="307"/>
      <c r="CQ61" s="307"/>
      <c r="CR61" s="307"/>
      <c r="CS61" s="307"/>
      <c r="CT61" s="307"/>
      <c r="CU61" s="307"/>
      <c r="CV61" s="307"/>
      <c r="CW61" s="307"/>
      <c r="CX61" s="307"/>
      <c r="CY61" s="307"/>
      <c r="CZ61" s="307"/>
      <c r="DA61" s="307"/>
      <c r="DB61" s="307"/>
      <c r="DC61" s="307"/>
      <c r="DD61" s="307"/>
      <c r="DE61" s="307"/>
      <c r="DF61" s="307"/>
      <c r="DG61" s="307"/>
      <c r="DH61" s="307"/>
      <c r="DI61" s="307"/>
      <c r="DJ61" s="307"/>
      <c r="DK61" s="307"/>
      <c r="DL61" s="307"/>
      <c r="DM61" s="307"/>
      <c r="DN61" s="307"/>
      <c r="DO61" s="307"/>
      <c r="DP61" s="307"/>
      <c r="DQ61" s="307"/>
      <c r="DR61" s="307"/>
      <c r="DS61" s="307"/>
      <c r="DT61" s="307"/>
      <c r="DU61" s="307"/>
      <c r="DV61" s="307"/>
      <c r="DW61" s="307"/>
      <c r="DX61" s="307"/>
      <c r="DY61" s="307"/>
      <c r="DZ61" s="307"/>
      <c r="EA61" s="307"/>
      <c r="EB61" s="307"/>
      <c r="EC61" s="307"/>
      <c r="ED61" s="307"/>
      <c r="EE61" s="307"/>
      <c r="EF61" s="307"/>
      <c r="EG61" s="307"/>
      <c r="EH61" s="307"/>
      <c r="EI61" s="307"/>
      <c r="EJ61" s="307"/>
      <c r="EK61" s="307"/>
      <c r="EL61" s="308"/>
      <c r="EM61" s="136"/>
    </row>
    <row r="62" spans="1:147" ht="15" customHeight="1">
      <c r="A62" s="306"/>
      <c r="B62" s="307"/>
      <c r="C62" s="307"/>
      <c r="D62" s="307"/>
      <c r="E62" s="307"/>
      <c r="F62" s="307"/>
      <c r="G62" s="307"/>
      <c r="H62" s="307"/>
      <c r="I62" s="307"/>
      <c r="J62" s="307"/>
      <c r="K62" s="307"/>
      <c r="L62" s="307"/>
      <c r="M62" s="307"/>
      <c r="N62" s="307"/>
      <c r="O62" s="307"/>
      <c r="P62" s="307"/>
      <c r="Q62" s="307"/>
      <c r="R62" s="307"/>
      <c r="S62" s="307"/>
      <c r="T62" s="307"/>
      <c r="U62" s="307"/>
      <c r="V62" s="307"/>
      <c r="W62" s="307"/>
      <c r="X62" s="307"/>
      <c r="Y62" s="307"/>
      <c r="Z62" s="307"/>
      <c r="AA62" s="307"/>
      <c r="AB62" s="307"/>
      <c r="AC62" s="307"/>
      <c r="AD62" s="307"/>
      <c r="AE62" s="307"/>
      <c r="AF62" s="307"/>
      <c r="AG62" s="307"/>
      <c r="AH62" s="307"/>
      <c r="AI62" s="307"/>
      <c r="AJ62" s="307"/>
      <c r="AK62" s="307"/>
      <c r="AL62" s="307"/>
      <c r="AM62" s="307"/>
      <c r="AN62" s="307"/>
      <c r="AO62" s="307"/>
      <c r="AP62" s="307"/>
      <c r="AQ62" s="307"/>
      <c r="AR62" s="307"/>
      <c r="AS62" s="307"/>
      <c r="AT62" s="307"/>
      <c r="AU62" s="307"/>
      <c r="AV62" s="307"/>
      <c r="AW62" s="307"/>
      <c r="AX62" s="307"/>
      <c r="AY62" s="307"/>
      <c r="AZ62" s="307"/>
      <c r="BA62" s="307"/>
      <c r="BB62" s="307"/>
      <c r="BC62" s="307"/>
      <c r="BD62" s="307"/>
      <c r="BE62" s="307"/>
      <c r="BF62" s="307"/>
      <c r="BG62" s="307"/>
      <c r="BH62" s="307"/>
      <c r="BI62" s="307"/>
      <c r="BJ62" s="307"/>
      <c r="BK62" s="307"/>
      <c r="BL62" s="307"/>
      <c r="BM62" s="307"/>
      <c r="BN62" s="307"/>
      <c r="BO62" s="307"/>
      <c r="BP62" s="307"/>
      <c r="BQ62" s="307"/>
      <c r="BR62" s="307"/>
      <c r="BS62" s="307"/>
      <c r="BT62" s="307"/>
      <c r="BU62" s="307"/>
      <c r="BV62" s="307"/>
      <c r="BW62" s="307"/>
      <c r="BX62" s="307"/>
      <c r="BY62" s="307"/>
      <c r="BZ62" s="307"/>
      <c r="CA62" s="307"/>
      <c r="CB62" s="307"/>
      <c r="CC62" s="307"/>
      <c r="CD62" s="307"/>
      <c r="CE62" s="307"/>
      <c r="CF62" s="307"/>
      <c r="CG62" s="307"/>
      <c r="CH62" s="307"/>
      <c r="CI62" s="307"/>
      <c r="CJ62" s="307"/>
      <c r="CK62" s="307"/>
      <c r="CL62" s="307"/>
      <c r="CM62" s="307"/>
      <c r="CN62" s="307"/>
      <c r="CO62" s="307"/>
      <c r="CP62" s="307"/>
      <c r="CQ62" s="307"/>
      <c r="CR62" s="307"/>
      <c r="CS62" s="307"/>
      <c r="CT62" s="307"/>
      <c r="CU62" s="307"/>
      <c r="CV62" s="307"/>
      <c r="CW62" s="307"/>
      <c r="CX62" s="307"/>
      <c r="CY62" s="307"/>
      <c r="CZ62" s="307"/>
      <c r="DA62" s="307"/>
      <c r="DB62" s="307"/>
      <c r="DC62" s="307"/>
      <c r="DD62" s="307"/>
      <c r="DE62" s="307"/>
      <c r="DF62" s="307"/>
      <c r="DG62" s="307"/>
      <c r="DH62" s="307"/>
      <c r="DI62" s="307"/>
      <c r="DJ62" s="307"/>
      <c r="DK62" s="307"/>
      <c r="DL62" s="307"/>
      <c r="DM62" s="307"/>
      <c r="DN62" s="307"/>
      <c r="DO62" s="307"/>
      <c r="DP62" s="307"/>
      <c r="DQ62" s="307"/>
      <c r="DR62" s="307"/>
      <c r="DS62" s="307"/>
      <c r="DT62" s="307"/>
      <c r="DU62" s="307"/>
      <c r="DV62" s="307"/>
      <c r="DW62" s="307"/>
      <c r="DX62" s="307"/>
      <c r="DY62" s="307"/>
      <c r="DZ62" s="307"/>
      <c r="EA62" s="307"/>
      <c r="EB62" s="307"/>
      <c r="EC62" s="307"/>
      <c r="ED62" s="307"/>
      <c r="EE62" s="307"/>
      <c r="EF62" s="307"/>
      <c r="EG62" s="307"/>
      <c r="EH62" s="307"/>
      <c r="EI62" s="307"/>
      <c r="EJ62" s="307"/>
      <c r="EK62" s="307"/>
      <c r="EL62" s="308"/>
      <c r="EM62" s="136"/>
    </row>
    <row r="63" spans="1:147" ht="15" customHeight="1">
      <c r="A63" s="306"/>
      <c r="B63" s="307"/>
      <c r="C63" s="307"/>
      <c r="D63" s="307"/>
      <c r="E63" s="307"/>
      <c r="F63" s="307"/>
      <c r="G63" s="307"/>
      <c r="H63" s="307"/>
      <c r="I63" s="307"/>
      <c r="J63" s="307"/>
      <c r="K63" s="307"/>
      <c r="L63" s="307"/>
      <c r="M63" s="307"/>
      <c r="N63" s="307"/>
      <c r="O63" s="307"/>
      <c r="P63" s="307"/>
      <c r="Q63" s="307"/>
      <c r="R63" s="307"/>
      <c r="S63" s="307"/>
      <c r="T63" s="307"/>
      <c r="U63" s="307"/>
      <c r="V63" s="307"/>
      <c r="W63" s="307"/>
      <c r="X63" s="307"/>
      <c r="Y63" s="307"/>
      <c r="Z63" s="307"/>
      <c r="AA63" s="307"/>
      <c r="AB63" s="307"/>
      <c r="AC63" s="307"/>
      <c r="AD63" s="307"/>
      <c r="AE63" s="307"/>
      <c r="AF63" s="307"/>
      <c r="AG63" s="307"/>
      <c r="AH63" s="307"/>
      <c r="AI63" s="307"/>
      <c r="AJ63" s="307"/>
      <c r="AK63" s="307"/>
      <c r="AL63" s="307"/>
      <c r="AM63" s="307"/>
      <c r="AN63" s="307"/>
      <c r="AO63" s="307"/>
      <c r="AP63" s="307"/>
      <c r="AQ63" s="307"/>
      <c r="AR63" s="307"/>
      <c r="AS63" s="307"/>
      <c r="AT63" s="307"/>
      <c r="AU63" s="307"/>
      <c r="AV63" s="307"/>
      <c r="AW63" s="307"/>
      <c r="AX63" s="307"/>
      <c r="AY63" s="307"/>
      <c r="AZ63" s="307"/>
      <c r="BA63" s="307"/>
      <c r="BB63" s="307"/>
      <c r="BC63" s="307"/>
      <c r="BD63" s="307"/>
      <c r="BE63" s="307"/>
      <c r="BF63" s="307"/>
      <c r="BG63" s="307"/>
      <c r="BH63" s="307"/>
      <c r="BI63" s="307"/>
      <c r="BJ63" s="307"/>
      <c r="BK63" s="307"/>
      <c r="BL63" s="307"/>
      <c r="BM63" s="307"/>
      <c r="BN63" s="307"/>
      <c r="BO63" s="307"/>
      <c r="BP63" s="307"/>
      <c r="BQ63" s="307"/>
      <c r="BR63" s="307"/>
      <c r="BS63" s="307"/>
      <c r="BT63" s="307"/>
      <c r="BU63" s="307"/>
      <c r="BV63" s="307"/>
      <c r="BW63" s="307"/>
      <c r="BX63" s="307"/>
      <c r="BY63" s="307"/>
      <c r="BZ63" s="307"/>
      <c r="CA63" s="307"/>
      <c r="CB63" s="307"/>
      <c r="CC63" s="307"/>
      <c r="CD63" s="307"/>
      <c r="CE63" s="307"/>
      <c r="CF63" s="307"/>
      <c r="CG63" s="307"/>
      <c r="CH63" s="307"/>
      <c r="CI63" s="307"/>
      <c r="CJ63" s="307"/>
      <c r="CK63" s="307"/>
      <c r="CL63" s="307"/>
      <c r="CM63" s="307"/>
      <c r="CN63" s="307"/>
      <c r="CO63" s="307"/>
      <c r="CP63" s="307"/>
      <c r="CQ63" s="307"/>
      <c r="CR63" s="307"/>
      <c r="CS63" s="307"/>
      <c r="CT63" s="307"/>
      <c r="CU63" s="307"/>
      <c r="CV63" s="307"/>
      <c r="CW63" s="307"/>
      <c r="CX63" s="307"/>
      <c r="CY63" s="307"/>
      <c r="CZ63" s="307"/>
      <c r="DA63" s="307"/>
      <c r="DB63" s="307"/>
      <c r="DC63" s="307"/>
      <c r="DD63" s="307"/>
      <c r="DE63" s="307"/>
      <c r="DF63" s="307"/>
      <c r="DG63" s="307"/>
      <c r="DH63" s="307"/>
      <c r="DI63" s="307"/>
      <c r="DJ63" s="307"/>
      <c r="DK63" s="307"/>
      <c r="DL63" s="307"/>
      <c r="DM63" s="307"/>
      <c r="DN63" s="307"/>
      <c r="DO63" s="307"/>
      <c r="DP63" s="307"/>
      <c r="DQ63" s="307"/>
      <c r="DR63" s="307"/>
      <c r="DS63" s="307"/>
      <c r="DT63" s="307"/>
      <c r="DU63" s="307"/>
      <c r="DV63" s="307"/>
      <c r="DW63" s="307"/>
      <c r="DX63" s="307"/>
      <c r="DY63" s="307"/>
      <c r="DZ63" s="307"/>
      <c r="EA63" s="307"/>
      <c r="EB63" s="307"/>
      <c r="EC63" s="307"/>
      <c r="ED63" s="307"/>
      <c r="EE63" s="307"/>
      <c r="EF63" s="307"/>
      <c r="EG63" s="307"/>
      <c r="EH63" s="307"/>
      <c r="EI63" s="307"/>
      <c r="EJ63" s="307"/>
      <c r="EK63" s="307"/>
      <c r="EL63" s="308"/>
      <c r="EM63" s="136"/>
    </row>
    <row r="64" spans="1:147" ht="15" customHeight="1">
      <c r="A64" s="306"/>
      <c r="B64" s="307"/>
      <c r="C64" s="307"/>
      <c r="D64" s="307"/>
      <c r="E64" s="307"/>
      <c r="F64" s="307"/>
      <c r="G64" s="307"/>
      <c r="H64" s="307"/>
      <c r="I64" s="307"/>
      <c r="J64" s="307"/>
      <c r="K64" s="307"/>
      <c r="L64" s="307"/>
      <c r="M64" s="307"/>
      <c r="N64" s="307"/>
      <c r="O64" s="307"/>
      <c r="P64" s="307"/>
      <c r="Q64" s="307"/>
      <c r="R64" s="307"/>
      <c r="S64" s="307"/>
      <c r="T64" s="307"/>
      <c r="U64" s="307"/>
      <c r="V64" s="307"/>
      <c r="W64" s="307"/>
      <c r="X64" s="307"/>
      <c r="Y64" s="307"/>
      <c r="Z64" s="307"/>
      <c r="AA64" s="307"/>
      <c r="AB64" s="307"/>
      <c r="AC64" s="307"/>
      <c r="AD64" s="307"/>
      <c r="AE64" s="307"/>
      <c r="AF64" s="307"/>
      <c r="AG64" s="307"/>
      <c r="AH64" s="307"/>
      <c r="AI64" s="307"/>
      <c r="AJ64" s="307"/>
      <c r="AK64" s="307"/>
      <c r="AL64" s="307"/>
      <c r="AM64" s="307"/>
      <c r="AN64" s="307"/>
      <c r="AO64" s="307"/>
      <c r="AP64" s="307"/>
      <c r="AQ64" s="307"/>
      <c r="AR64" s="307"/>
      <c r="AS64" s="307"/>
      <c r="AT64" s="307"/>
      <c r="AU64" s="307"/>
      <c r="AV64" s="307"/>
      <c r="AW64" s="307"/>
      <c r="AX64" s="307"/>
      <c r="AY64" s="307"/>
      <c r="AZ64" s="307"/>
      <c r="BA64" s="307"/>
      <c r="BB64" s="307"/>
      <c r="BC64" s="307"/>
      <c r="BD64" s="307"/>
      <c r="BE64" s="307"/>
      <c r="BF64" s="307"/>
      <c r="BG64" s="307"/>
      <c r="BH64" s="307"/>
      <c r="BI64" s="307"/>
      <c r="BJ64" s="307"/>
      <c r="BK64" s="307"/>
      <c r="BL64" s="307"/>
      <c r="BM64" s="307"/>
      <c r="BN64" s="307"/>
      <c r="BO64" s="307"/>
      <c r="BP64" s="307"/>
      <c r="BQ64" s="307"/>
      <c r="BR64" s="307"/>
      <c r="BS64" s="307"/>
      <c r="BT64" s="307"/>
      <c r="BU64" s="307"/>
      <c r="BV64" s="307"/>
      <c r="BW64" s="307"/>
      <c r="BX64" s="307"/>
      <c r="BY64" s="307"/>
      <c r="BZ64" s="307"/>
      <c r="CA64" s="307"/>
      <c r="CB64" s="307"/>
      <c r="CC64" s="307"/>
      <c r="CD64" s="307"/>
      <c r="CE64" s="307"/>
      <c r="CF64" s="307"/>
      <c r="CG64" s="307"/>
      <c r="CH64" s="307"/>
      <c r="CI64" s="307"/>
      <c r="CJ64" s="307"/>
      <c r="CK64" s="307"/>
      <c r="CL64" s="307"/>
      <c r="CM64" s="307"/>
      <c r="CN64" s="307"/>
      <c r="CO64" s="307"/>
      <c r="CP64" s="307"/>
      <c r="CQ64" s="307"/>
      <c r="CR64" s="307"/>
      <c r="CS64" s="307"/>
      <c r="CT64" s="307"/>
      <c r="CU64" s="307"/>
      <c r="CV64" s="307"/>
      <c r="CW64" s="307"/>
      <c r="CX64" s="307"/>
      <c r="CY64" s="307"/>
      <c r="CZ64" s="307"/>
      <c r="DA64" s="307"/>
      <c r="DB64" s="307"/>
      <c r="DC64" s="307"/>
      <c r="DD64" s="307"/>
      <c r="DE64" s="307"/>
      <c r="DF64" s="307"/>
      <c r="DG64" s="307"/>
      <c r="DH64" s="307"/>
      <c r="DI64" s="307"/>
      <c r="DJ64" s="307"/>
      <c r="DK64" s="307"/>
      <c r="DL64" s="307"/>
      <c r="DM64" s="307"/>
      <c r="DN64" s="307"/>
      <c r="DO64" s="307"/>
      <c r="DP64" s="307"/>
      <c r="DQ64" s="307"/>
      <c r="DR64" s="307"/>
      <c r="DS64" s="307"/>
      <c r="DT64" s="307"/>
      <c r="DU64" s="307"/>
      <c r="DV64" s="307"/>
      <c r="DW64" s="307"/>
      <c r="DX64" s="307"/>
      <c r="DY64" s="307"/>
      <c r="DZ64" s="307"/>
      <c r="EA64" s="307"/>
      <c r="EB64" s="307"/>
      <c r="EC64" s="307"/>
      <c r="ED64" s="307"/>
      <c r="EE64" s="307"/>
      <c r="EF64" s="307"/>
      <c r="EG64" s="307"/>
      <c r="EH64" s="307"/>
      <c r="EI64" s="307"/>
      <c r="EJ64" s="307"/>
      <c r="EK64" s="307"/>
      <c r="EL64" s="308"/>
      <c r="EM64" s="136"/>
    </row>
    <row r="65" spans="1:143" ht="15" customHeight="1">
      <c r="A65" s="306"/>
      <c r="B65" s="307"/>
      <c r="C65" s="307"/>
      <c r="D65" s="307"/>
      <c r="E65" s="307"/>
      <c r="F65" s="307"/>
      <c r="G65" s="307"/>
      <c r="H65" s="307"/>
      <c r="I65" s="307"/>
      <c r="J65" s="307"/>
      <c r="K65" s="307"/>
      <c r="L65" s="307"/>
      <c r="M65" s="307"/>
      <c r="N65" s="307"/>
      <c r="O65" s="307"/>
      <c r="P65" s="307"/>
      <c r="Q65" s="307"/>
      <c r="R65" s="307"/>
      <c r="S65" s="307"/>
      <c r="T65" s="307"/>
      <c r="U65" s="307"/>
      <c r="V65" s="307"/>
      <c r="W65" s="307"/>
      <c r="X65" s="307"/>
      <c r="Y65" s="307"/>
      <c r="Z65" s="307"/>
      <c r="AA65" s="307"/>
      <c r="AB65" s="307"/>
      <c r="AC65" s="307"/>
      <c r="AD65" s="307"/>
      <c r="AE65" s="307"/>
      <c r="AF65" s="307"/>
      <c r="AG65" s="307"/>
      <c r="AH65" s="307"/>
      <c r="AI65" s="307"/>
      <c r="AJ65" s="307"/>
      <c r="AK65" s="307"/>
      <c r="AL65" s="307"/>
      <c r="AM65" s="307"/>
      <c r="AN65" s="307"/>
      <c r="AO65" s="307"/>
      <c r="AP65" s="307"/>
      <c r="AQ65" s="307"/>
      <c r="AR65" s="307"/>
      <c r="AS65" s="307"/>
      <c r="AT65" s="307"/>
      <c r="AU65" s="307"/>
      <c r="AV65" s="307"/>
      <c r="AW65" s="307"/>
      <c r="AX65" s="307"/>
      <c r="AY65" s="307"/>
      <c r="AZ65" s="307"/>
      <c r="BA65" s="307"/>
      <c r="BB65" s="307"/>
      <c r="BC65" s="307"/>
      <c r="BD65" s="307"/>
      <c r="BE65" s="307"/>
      <c r="BF65" s="307"/>
      <c r="BG65" s="307"/>
      <c r="BH65" s="307"/>
      <c r="BI65" s="307"/>
      <c r="BJ65" s="307"/>
      <c r="BK65" s="307"/>
      <c r="BL65" s="307"/>
      <c r="BM65" s="307"/>
      <c r="BN65" s="307"/>
      <c r="BO65" s="307"/>
      <c r="BP65" s="307"/>
      <c r="BQ65" s="307"/>
      <c r="BR65" s="307"/>
      <c r="BS65" s="307"/>
      <c r="BT65" s="307"/>
      <c r="BU65" s="307"/>
      <c r="BV65" s="307"/>
      <c r="BW65" s="307"/>
      <c r="BX65" s="307"/>
      <c r="BY65" s="307"/>
      <c r="BZ65" s="307"/>
      <c r="CA65" s="307"/>
      <c r="CB65" s="307"/>
      <c r="CC65" s="307"/>
      <c r="CD65" s="307"/>
      <c r="CE65" s="307"/>
      <c r="CF65" s="307"/>
      <c r="CG65" s="307"/>
      <c r="CH65" s="307"/>
      <c r="CI65" s="307"/>
      <c r="CJ65" s="307"/>
      <c r="CK65" s="307"/>
      <c r="CL65" s="307"/>
      <c r="CM65" s="307"/>
      <c r="CN65" s="307"/>
      <c r="CO65" s="307"/>
      <c r="CP65" s="307"/>
      <c r="CQ65" s="307"/>
      <c r="CR65" s="307"/>
      <c r="CS65" s="307"/>
      <c r="CT65" s="307"/>
      <c r="CU65" s="307"/>
      <c r="CV65" s="307"/>
      <c r="CW65" s="307"/>
      <c r="CX65" s="307"/>
      <c r="CY65" s="307"/>
      <c r="CZ65" s="307"/>
      <c r="DA65" s="307"/>
      <c r="DB65" s="307"/>
      <c r="DC65" s="307"/>
      <c r="DD65" s="307"/>
      <c r="DE65" s="307"/>
      <c r="DF65" s="307"/>
      <c r="DG65" s="307"/>
      <c r="DH65" s="307"/>
      <c r="DI65" s="307"/>
      <c r="DJ65" s="307"/>
      <c r="DK65" s="307"/>
      <c r="DL65" s="307"/>
      <c r="DM65" s="307"/>
      <c r="DN65" s="307"/>
      <c r="DO65" s="307"/>
      <c r="DP65" s="307"/>
      <c r="DQ65" s="307"/>
      <c r="DR65" s="307"/>
      <c r="DS65" s="307"/>
      <c r="DT65" s="307"/>
      <c r="DU65" s="307"/>
      <c r="DV65" s="307"/>
      <c r="DW65" s="307"/>
      <c r="DX65" s="307"/>
      <c r="DY65" s="307"/>
      <c r="DZ65" s="307"/>
      <c r="EA65" s="307"/>
      <c r="EB65" s="307"/>
      <c r="EC65" s="307"/>
      <c r="ED65" s="307"/>
      <c r="EE65" s="307"/>
      <c r="EF65" s="307"/>
      <c r="EG65" s="307"/>
      <c r="EH65" s="307"/>
      <c r="EI65" s="307"/>
      <c r="EJ65" s="307"/>
      <c r="EK65" s="307"/>
      <c r="EL65" s="308"/>
      <c r="EM65" s="136"/>
    </row>
    <row r="66" spans="1:143" ht="15" customHeight="1">
      <c r="A66" s="306"/>
      <c r="B66" s="307"/>
      <c r="C66" s="307"/>
      <c r="D66" s="307"/>
      <c r="E66" s="307"/>
      <c r="F66" s="307"/>
      <c r="G66" s="307"/>
      <c r="H66" s="307"/>
      <c r="I66" s="307"/>
      <c r="J66" s="307"/>
      <c r="K66" s="307"/>
      <c r="L66" s="307"/>
      <c r="M66" s="307"/>
      <c r="N66" s="307"/>
      <c r="O66" s="307"/>
      <c r="P66" s="307"/>
      <c r="Q66" s="307"/>
      <c r="R66" s="307"/>
      <c r="S66" s="307"/>
      <c r="T66" s="307"/>
      <c r="U66" s="307"/>
      <c r="V66" s="307"/>
      <c r="W66" s="307"/>
      <c r="X66" s="307"/>
      <c r="Y66" s="307"/>
      <c r="Z66" s="307"/>
      <c r="AA66" s="307"/>
      <c r="AB66" s="307"/>
      <c r="AC66" s="307"/>
      <c r="AD66" s="307"/>
      <c r="AE66" s="307"/>
      <c r="AF66" s="307"/>
      <c r="AG66" s="307"/>
      <c r="AH66" s="307"/>
      <c r="AI66" s="307"/>
      <c r="AJ66" s="307"/>
      <c r="AK66" s="307"/>
      <c r="AL66" s="307"/>
      <c r="AM66" s="307"/>
      <c r="AN66" s="307"/>
      <c r="AO66" s="307"/>
      <c r="AP66" s="307"/>
      <c r="AQ66" s="307"/>
      <c r="AR66" s="307"/>
      <c r="AS66" s="307"/>
      <c r="AT66" s="307"/>
      <c r="AU66" s="307"/>
      <c r="AV66" s="307"/>
      <c r="AW66" s="307"/>
      <c r="AX66" s="307"/>
      <c r="AY66" s="307"/>
      <c r="AZ66" s="307"/>
      <c r="BA66" s="307"/>
      <c r="BB66" s="307"/>
      <c r="BC66" s="307"/>
      <c r="BD66" s="307"/>
      <c r="BE66" s="307"/>
      <c r="BF66" s="307"/>
      <c r="BG66" s="307"/>
      <c r="BH66" s="307"/>
      <c r="BI66" s="307"/>
      <c r="BJ66" s="307"/>
      <c r="BK66" s="307"/>
      <c r="BL66" s="307"/>
      <c r="BM66" s="307"/>
      <c r="BN66" s="307"/>
      <c r="BO66" s="307"/>
      <c r="BP66" s="307"/>
      <c r="BQ66" s="307"/>
      <c r="BR66" s="307"/>
      <c r="BS66" s="307"/>
      <c r="BT66" s="307"/>
      <c r="BU66" s="307"/>
      <c r="BV66" s="307"/>
      <c r="BW66" s="307"/>
      <c r="BX66" s="307"/>
      <c r="BY66" s="307"/>
      <c r="BZ66" s="307"/>
      <c r="CA66" s="307"/>
      <c r="CB66" s="307"/>
      <c r="CC66" s="307"/>
      <c r="CD66" s="307"/>
      <c r="CE66" s="307"/>
      <c r="CF66" s="307"/>
      <c r="CG66" s="307"/>
      <c r="CH66" s="307"/>
      <c r="CI66" s="307"/>
      <c r="CJ66" s="307"/>
      <c r="CK66" s="307"/>
      <c r="CL66" s="307"/>
      <c r="CM66" s="307"/>
      <c r="CN66" s="307"/>
      <c r="CO66" s="307"/>
      <c r="CP66" s="307"/>
      <c r="CQ66" s="307"/>
      <c r="CR66" s="307"/>
      <c r="CS66" s="307"/>
      <c r="CT66" s="307"/>
      <c r="CU66" s="307"/>
      <c r="CV66" s="307"/>
      <c r="CW66" s="307"/>
      <c r="CX66" s="307"/>
      <c r="CY66" s="307"/>
      <c r="CZ66" s="307"/>
      <c r="DA66" s="307"/>
      <c r="DB66" s="307"/>
      <c r="DC66" s="307"/>
      <c r="DD66" s="307"/>
      <c r="DE66" s="307"/>
      <c r="DF66" s="307"/>
      <c r="DG66" s="307"/>
      <c r="DH66" s="307"/>
      <c r="DI66" s="307"/>
      <c r="DJ66" s="307"/>
      <c r="DK66" s="307"/>
      <c r="DL66" s="307"/>
      <c r="DM66" s="307"/>
      <c r="DN66" s="307"/>
      <c r="DO66" s="307"/>
      <c r="DP66" s="307"/>
      <c r="DQ66" s="307"/>
      <c r="DR66" s="307"/>
      <c r="DS66" s="307"/>
      <c r="DT66" s="307"/>
      <c r="DU66" s="307"/>
      <c r="DV66" s="307"/>
      <c r="DW66" s="307"/>
      <c r="DX66" s="307"/>
      <c r="DY66" s="307"/>
      <c r="DZ66" s="307"/>
      <c r="EA66" s="307"/>
      <c r="EB66" s="307"/>
      <c r="EC66" s="307"/>
      <c r="ED66" s="307"/>
      <c r="EE66" s="307"/>
      <c r="EF66" s="307"/>
      <c r="EG66" s="307"/>
      <c r="EH66" s="307"/>
      <c r="EI66" s="307"/>
      <c r="EJ66" s="307"/>
      <c r="EK66" s="307"/>
      <c r="EL66" s="308"/>
      <c r="EM66" s="136"/>
    </row>
    <row r="67" spans="1:143" ht="21.95" customHeight="1">
      <c r="A67" s="139"/>
      <c r="B67" s="14"/>
      <c r="C67" s="14"/>
      <c r="D67" s="14"/>
      <c r="E67" s="14"/>
      <c r="F67" s="14"/>
      <c r="G67" s="14"/>
      <c r="H67" s="14"/>
      <c r="I67" s="14"/>
      <c r="J67" s="14"/>
      <c r="K67" s="14"/>
      <c r="L67" s="14"/>
      <c r="M67" s="14"/>
      <c r="N67" s="14"/>
      <c r="O67" s="14"/>
      <c r="P67" s="14"/>
      <c r="Q67" s="14"/>
      <c r="R67" s="14"/>
      <c r="S67" s="14"/>
      <c r="T67" s="14"/>
      <c r="U67" s="14"/>
      <c r="V67" s="14"/>
      <c r="W67" s="14"/>
      <c r="X67" s="14"/>
      <c r="Y67" s="14"/>
      <c r="Z67" s="14"/>
      <c r="AA67" s="14"/>
      <c r="AB67" s="14"/>
      <c r="AC67" s="14"/>
      <c r="AD67" s="14"/>
      <c r="AE67" s="14"/>
      <c r="AF67" s="14"/>
      <c r="AG67" s="14"/>
      <c r="AH67" s="14"/>
      <c r="AI67" s="14"/>
      <c r="AJ67" s="14"/>
      <c r="AK67" s="14"/>
      <c r="AL67" s="14"/>
      <c r="AM67" s="14"/>
      <c r="AN67" s="14"/>
      <c r="AO67" s="14"/>
      <c r="AP67" s="14"/>
      <c r="AQ67" s="14"/>
      <c r="AR67" s="14"/>
      <c r="AS67" s="14"/>
      <c r="AT67" s="14"/>
      <c r="AU67" s="14"/>
      <c r="AV67" s="14"/>
      <c r="AW67" s="14"/>
      <c r="AX67" s="14"/>
      <c r="AY67" s="14"/>
      <c r="AZ67" s="14"/>
      <c r="BA67" s="14"/>
      <c r="BB67" s="14"/>
      <c r="BC67" s="14"/>
      <c r="BD67" s="14"/>
      <c r="BE67" s="14"/>
      <c r="BF67" s="14"/>
      <c r="BG67" s="14"/>
      <c r="BH67" s="14"/>
      <c r="BI67" s="14"/>
      <c r="BJ67" s="14"/>
      <c r="BK67" s="14"/>
      <c r="BL67" s="14"/>
      <c r="BM67" s="14"/>
      <c r="BN67" s="14"/>
      <c r="BO67" s="14"/>
      <c r="BP67" s="14"/>
      <c r="BQ67" s="14"/>
      <c r="BR67" s="14"/>
      <c r="BS67" s="14"/>
      <c r="BT67" s="14"/>
      <c r="BU67" s="14"/>
      <c r="BV67" s="14"/>
      <c r="BW67" s="14"/>
      <c r="BX67" s="14"/>
      <c r="BY67" s="14"/>
      <c r="BZ67" s="14"/>
      <c r="CA67" s="14"/>
      <c r="CB67" s="14"/>
      <c r="CC67" s="14"/>
      <c r="CD67" s="14"/>
      <c r="CE67" s="14"/>
      <c r="CF67" s="14"/>
      <c r="CG67" s="14"/>
      <c r="CH67" s="14"/>
      <c r="CI67" s="14"/>
      <c r="CJ67" s="14"/>
      <c r="CK67" s="14"/>
      <c r="CL67" s="14"/>
      <c r="CM67" s="14"/>
      <c r="CN67" s="14"/>
      <c r="CO67" s="14"/>
      <c r="CP67" s="14"/>
      <c r="CQ67" s="5"/>
      <c r="CR67" s="5"/>
      <c r="CS67" s="5"/>
      <c r="CT67" s="5"/>
      <c r="CU67" s="14"/>
      <c r="CV67" s="14"/>
      <c r="CW67" s="14"/>
      <c r="CX67" s="14"/>
      <c r="CY67" s="14"/>
      <c r="CZ67" s="5"/>
      <c r="DA67" s="309" t="str">
        <f>IF(入力シート!G164=TRUE,"」","")</f>
        <v/>
      </c>
      <c r="DB67" s="310"/>
      <c r="DC67" s="310"/>
      <c r="DD67" s="311"/>
      <c r="DE67" s="312" t="s">
        <v>115</v>
      </c>
      <c r="DF67" s="313"/>
      <c r="DG67" s="313"/>
      <c r="DH67" s="313"/>
      <c r="DI67" s="313"/>
      <c r="DJ67" s="313"/>
      <c r="DK67" s="313"/>
      <c r="DL67" s="313"/>
      <c r="DM67" s="313"/>
      <c r="DN67" s="313"/>
      <c r="DO67" s="313"/>
      <c r="DP67" s="313"/>
      <c r="DQ67" s="313"/>
      <c r="DR67" s="313"/>
      <c r="DS67" s="313"/>
      <c r="DT67" s="313"/>
      <c r="DU67" s="313"/>
      <c r="DV67" s="313"/>
      <c r="DW67" s="313"/>
      <c r="DX67" s="313"/>
      <c r="DY67" s="313"/>
      <c r="DZ67" s="313"/>
      <c r="EA67" s="313"/>
      <c r="EB67" s="313"/>
      <c r="EC67" s="313"/>
      <c r="ED67" s="313"/>
      <c r="EE67" s="313"/>
      <c r="EF67" s="313"/>
      <c r="EG67" s="313"/>
      <c r="EH67" s="313"/>
      <c r="EI67" s="313"/>
      <c r="EJ67" s="313"/>
      <c r="EK67" s="313"/>
      <c r="EL67" s="314"/>
      <c r="EM67" s="136"/>
    </row>
    <row r="68" spans="1:143" ht="3" customHeight="1">
      <c r="A68" s="140"/>
      <c r="B68" s="141"/>
      <c r="C68" s="141"/>
      <c r="D68" s="141"/>
      <c r="E68" s="141"/>
      <c r="F68" s="141"/>
      <c r="G68" s="141"/>
      <c r="H68" s="141"/>
      <c r="I68" s="141"/>
      <c r="J68" s="141"/>
      <c r="K68" s="141"/>
      <c r="L68" s="141"/>
      <c r="M68" s="141"/>
      <c r="N68" s="141"/>
      <c r="O68" s="141"/>
      <c r="P68" s="141"/>
      <c r="Q68" s="141"/>
      <c r="R68" s="141"/>
      <c r="S68" s="141"/>
      <c r="T68" s="141"/>
      <c r="U68" s="141"/>
      <c r="V68" s="141"/>
      <c r="W68" s="141"/>
      <c r="X68" s="141"/>
      <c r="Y68" s="141"/>
      <c r="Z68" s="141"/>
      <c r="AA68" s="141"/>
      <c r="AB68" s="141"/>
      <c r="AC68" s="141"/>
      <c r="AD68" s="141"/>
      <c r="AE68" s="141"/>
      <c r="AF68" s="141"/>
      <c r="AG68" s="141"/>
      <c r="AH68" s="141"/>
      <c r="AI68" s="141"/>
      <c r="AJ68" s="141"/>
      <c r="AK68" s="141"/>
      <c r="AL68" s="141"/>
      <c r="AM68" s="141"/>
      <c r="AN68" s="141"/>
      <c r="AO68" s="141"/>
      <c r="AP68" s="141"/>
      <c r="AQ68" s="141"/>
      <c r="AR68" s="141"/>
      <c r="AS68" s="141"/>
      <c r="AT68" s="141"/>
      <c r="AU68" s="141"/>
      <c r="AV68" s="141"/>
      <c r="AW68" s="141"/>
      <c r="AX68" s="141"/>
      <c r="AY68" s="141"/>
      <c r="AZ68" s="141"/>
      <c r="BA68" s="141"/>
      <c r="BB68" s="141"/>
      <c r="BC68" s="141"/>
      <c r="BD68" s="141"/>
      <c r="BE68" s="141"/>
      <c r="BF68" s="141"/>
      <c r="BG68" s="141"/>
      <c r="BH68" s="141"/>
      <c r="BI68" s="141"/>
      <c r="BJ68" s="141"/>
      <c r="BK68" s="141"/>
      <c r="BL68" s="141"/>
      <c r="BM68" s="141"/>
      <c r="BN68" s="141"/>
      <c r="BO68" s="141"/>
      <c r="BP68" s="141"/>
      <c r="BQ68" s="141"/>
      <c r="BR68" s="141"/>
      <c r="BS68" s="141"/>
      <c r="BT68" s="141"/>
      <c r="BU68" s="141"/>
      <c r="BV68" s="141"/>
      <c r="BW68" s="141"/>
      <c r="BX68" s="141"/>
      <c r="BY68" s="141"/>
      <c r="BZ68" s="141"/>
      <c r="CA68" s="141"/>
      <c r="CB68" s="141"/>
      <c r="CC68" s="141"/>
      <c r="CD68" s="141"/>
      <c r="CE68" s="141"/>
      <c r="CF68" s="141"/>
      <c r="CG68" s="141"/>
      <c r="CH68" s="141"/>
      <c r="CI68" s="141"/>
      <c r="CJ68" s="141"/>
      <c r="CK68" s="141"/>
      <c r="CL68" s="141"/>
      <c r="CM68" s="141"/>
      <c r="CN68" s="141"/>
      <c r="CO68" s="141"/>
      <c r="CP68" s="141"/>
      <c r="CQ68" s="142"/>
      <c r="CR68" s="142"/>
      <c r="CS68" s="142"/>
      <c r="CT68" s="142"/>
      <c r="CU68" s="141"/>
      <c r="CV68" s="141"/>
      <c r="CW68" s="141"/>
      <c r="CX68" s="141"/>
      <c r="CY68" s="141"/>
      <c r="CZ68" s="142"/>
      <c r="DA68" s="95"/>
      <c r="DB68" s="96"/>
      <c r="DC68" s="96"/>
      <c r="DD68" s="96"/>
      <c r="DE68" s="143"/>
      <c r="DF68" s="143"/>
      <c r="DG68" s="143"/>
      <c r="DH68" s="143"/>
      <c r="DI68" s="143"/>
      <c r="DJ68" s="143"/>
      <c r="DK68" s="143"/>
      <c r="DL68" s="143"/>
      <c r="DM68" s="143"/>
      <c r="DN68" s="143"/>
      <c r="DO68" s="143"/>
      <c r="DP68" s="143"/>
      <c r="DQ68" s="143"/>
      <c r="DR68" s="143"/>
      <c r="DS68" s="143"/>
      <c r="DT68" s="143"/>
      <c r="DU68" s="143"/>
      <c r="DV68" s="143"/>
      <c r="DW68" s="143"/>
      <c r="DX68" s="143"/>
      <c r="DY68" s="143"/>
      <c r="DZ68" s="143"/>
      <c r="EA68" s="143"/>
      <c r="EB68" s="143"/>
      <c r="EC68" s="143"/>
      <c r="ED68" s="143"/>
      <c r="EE68" s="143"/>
      <c r="EF68" s="143"/>
      <c r="EG68" s="143"/>
      <c r="EH68" s="143"/>
      <c r="EI68" s="143"/>
      <c r="EJ68" s="143"/>
      <c r="EK68" s="143"/>
      <c r="EL68" s="144"/>
      <c r="EM68" s="136"/>
    </row>
    <row r="69" spans="1:143">
      <c r="A69" s="14"/>
      <c r="B69" s="14"/>
      <c r="C69" s="14"/>
      <c r="D69" s="14"/>
      <c r="E69" s="14"/>
      <c r="F69" s="14"/>
      <c r="G69" s="14"/>
      <c r="H69" s="14"/>
      <c r="I69" s="14"/>
      <c r="J69" s="14"/>
      <c r="K69" s="14"/>
      <c r="L69" s="14"/>
      <c r="M69" s="14"/>
      <c r="N69" s="14"/>
      <c r="O69" s="14"/>
      <c r="P69" s="14"/>
      <c r="Q69" s="14"/>
      <c r="R69" s="14"/>
      <c r="S69" s="14"/>
      <c r="T69" s="14"/>
      <c r="U69" s="14"/>
      <c r="V69" s="14"/>
      <c r="W69" s="14"/>
      <c r="X69" s="14"/>
      <c r="Y69" s="14"/>
      <c r="Z69" s="14"/>
      <c r="AA69" s="14"/>
      <c r="AB69" s="14"/>
      <c r="AC69" s="14"/>
      <c r="AD69" s="14"/>
      <c r="AE69" s="14"/>
      <c r="AF69" s="14"/>
      <c r="AG69" s="14"/>
      <c r="AH69" s="14"/>
      <c r="AI69" s="14"/>
      <c r="AJ69" s="14"/>
      <c r="AK69" s="14"/>
      <c r="AL69" s="14"/>
      <c r="AM69" s="14"/>
      <c r="AN69" s="14"/>
      <c r="AO69" s="14"/>
      <c r="AP69" s="14"/>
      <c r="AQ69" s="14"/>
      <c r="AR69" s="14"/>
      <c r="AS69" s="14"/>
      <c r="AT69" s="14"/>
      <c r="AU69" s="14"/>
      <c r="AV69" s="14"/>
      <c r="AW69" s="14"/>
      <c r="AX69" s="14"/>
      <c r="AY69" s="14"/>
      <c r="AZ69" s="14"/>
      <c r="BA69" s="14"/>
      <c r="BB69" s="14"/>
      <c r="BC69" s="14"/>
      <c r="BD69" s="14"/>
      <c r="BE69" s="14"/>
      <c r="BF69" s="14"/>
      <c r="BG69" s="14"/>
      <c r="BH69" s="14"/>
      <c r="BI69" s="14"/>
      <c r="BJ69" s="14"/>
      <c r="BK69" s="14"/>
      <c r="BL69" s="14"/>
      <c r="BM69" s="14"/>
      <c r="BN69" s="14"/>
      <c r="BO69" s="14"/>
      <c r="BP69" s="14"/>
      <c r="BQ69" s="14"/>
      <c r="BR69" s="14"/>
      <c r="BS69" s="14"/>
      <c r="BT69" s="14"/>
      <c r="BU69" s="14"/>
      <c r="BV69" s="14"/>
      <c r="BW69" s="14"/>
      <c r="BX69" s="14"/>
      <c r="BY69" s="14"/>
      <c r="BZ69" s="14"/>
      <c r="CA69" s="14"/>
      <c r="CB69" s="14"/>
      <c r="CC69" s="14"/>
      <c r="CD69" s="14"/>
      <c r="CE69" s="14"/>
      <c r="CF69" s="14"/>
      <c r="CG69" s="14"/>
      <c r="CH69" s="14"/>
      <c r="CI69" s="14"/>
      <c r="CJ69" s="14"/>
      <c r="CK69" s="14"/>
      <c r="CL69" s="14"/>
      <c r="CM69" s="14"/>
      <c r="CN69" s="14"/>
      <c r="CO69" s="14"/>
      <c r="CP69" s="14"/>
      <c r="CU69" s="14"/>
      <c r="CV69" s="14"/>
      <c r="CW69" s="14"/>
      <c r="CX69" s="14"/>
      <c r="CY69" s="14"/>
      <c r="DA69" s="15"/>
      <c r="DB69" s="16"/>
      <c r="DC69" s="16"/>
      <c r="DD69" s="16"/>
      <c r="DE69" s="14"/>
      <c r="DF69" s="14"/>
      <c r="DG69" s="14"/>
      <c r="DH69" s="14"/>
      <c r="DI69" s="14"/>
      <c r="DJ69" s="14"/>
      <c r="DK69" s="14"/>
      <c r="DL69" s="14"/>
      <c r="DM69" s="14"/>
      <c r="DN69" s="14"/>
      <c r="DO69" s="14"/>
      <c r="DP69" s="14"/>
      <c r="DQ69" s="14"/>
      <c r="DR69" s="14"/>
      <c r="DS69" s="14"/>
      <c r="DT69" s="14"/>
      <c r="DU69" s="14"/>
      <c r="DV69" s="14"/>
      <c r="DW69" s="14"/>
      <c r="DX69" s="14"/>
      <c r="DY69" s="14"/>
      <c r="DZ69" s="14"/>
      <c r="EA69" s="14"/>
      <c r="EB69" s="14"/>
      <c r="EC69" s="14"/>
      <c r="ED69" s="14"/>
      <c r="EE69" s="14"/>
      <c r="EF69" s="14"/>
      <c r="EG69" s="14"/>
      <c r="EH69" s="14"/>
      <c r="EI69" s="14"/>
      <c r="EJ69" s="14"/>
      <c r="EK69" s="14"/>
      <c r="EL69" s="14"/>
      <c r="EM69" s="136"/>
    </row>
  </sheetData>
  <sheetProtection sheet="1" objects="1" scenarios="1" selectLockedCells="1" selectUnlockedCells="1"/>
  <mergeCells count="137">
    <mergeCell ref="BI4:BL5"/>
    <mergeCell ref="BM4:BP5"/>
    <mergeCell ref="BQ4:BT5"/>
    <mergeCell ref="BU4:BX5"/>
    <mergeCell ref="AN1:CS2"/>
    <mergeCell ref="O2:R3"/>
    <mergeCell ref="S2:V3"/>
    <mergeCell ref="AA3:AX3"/>
    <mergeCell ref="BE3:CR3"/>
    <mergeCell ref="AA4:AD5"/>
    <mergeCell ref="AE4:AH5"/>
    <mergeCell ref="AI4:AL5"/>
    <mergeCell ref="AM4:AP5"/>
    <mergeCell ref="AQ4:AT5"/>
    <mergeCell ref="DV4:DY5"/>
    <mergeCell ref="DZ4:EC5"/>
    <mergeCell ref="ED4:EM5"/>
    <mergeCell ref="A7:Q8"/>
    <mergeCell ref="AC8:AF8"/>
    <mergeCell ref="AL8:AO8"/>
    <mergeCell ref="BC8:BL8"/>
    <mergeCell ref="BX8:CH8"/>
    <mergeCell ref="DI8:DL8"/>
    <mergeCell ref="DS8:DV8"/>
    <mergeCell ref="CZ4:DC5"/>
    <mergeCell ref="DD4:DG5"/>
    <mergeCell ref="DH4:DJ5"/>
    <mergeCell ref="DK4:DN5"/>
    <mergeCell ref="DO4:DR5"/>
    <mergeCell ref="DS4:DU5"/>
    <mergeCell ref="BY4:CB5"/>
    <mergeCell ref="CC4:CF5"/>
    <mergeCell ref="CG4:CJ5"/>
    <mergeCell ref="CK4:CN5"/>
    <mergeCell ref="CO4:CR5"/>
    <mergeCell ref="CW4:CY5"/>
    <mergeCell ref="AU4:AX5"/>
    <mergeCell ref="BE4:BH5"/>
    <mergeCell ref="EB8:EE8"/>
    <mergeCell ref="D9:G9"/>
    <mergeCell ref="X9:BI9"/>
    <mergeCell ref="D11:G11"/>
    <mergeCell ref="Q11:T11"/>
    <mergeCell ref="AK11:AN11"/>
    <mergeCell ref="AV11:AY11"/>
    <mergeCell ref="BE11:BH11"/>
    <mergeCell ref="CO11:CR11"/>
    <mergeCell ref="DJ11:DM11"/>
    <mergeCell ref="DT11:DW11"/>
    <mergeCell ref="EC11:EF11"/>
    <mergeCell ref="Q13:T13"/>
    <mergeCell ref="AK13:AN13"/>
    <mergeCell ref="AV13:AY13"/>
    <mergeCell ref="BE13:BH13"/>
    <mergeCell ref="CO13:CR13"/>
    <mergeCell ref="DJ13:DM13"/>
    <mergeCell ref="DT13:DW13"/>
    <mergeCell ref="EC13:EF13"/>
    <mergeCell ref="Q15:T15"/>
    <mergeCell ref="AI15:BH15"/>
    <mergeCell ref="BQ15:BT15"/>
    <mergeCell ref="CB15:CE15"/>
    <mergeCell ref="CL15:CO15"/>
    <mergeCell ref="D17:G17"/>
    <mergeCell ref="Z17:AM17"/>
    <mergeCell ref="AV17:AY17"/>
    <mergeCell ref="BD17:BG17"/>
    <mergeCell ref="BL17:BO17"/>
    <mergeCell ref="BX17:CA17"/>
    <mergeCell ref="CT17:DD17"/>
    <mergeCell ref="DL17:DO17"/>
    <mergeCell ref="DU17:DX17"/>
    <mergeCell ref="EC17:EF17"/>
    <mergeCell ref="D19:G19"/>
    <mergeCell ref="Z19:AM19"/>
    <mergeCell ref="AV19:AY19"/>
    <mergeCell ref="BD19:BG19"/>
    <mergeCell ref="BL19:BO19"/>
    <mergeCell ref="A26:T27"/>
    <mergeCell ref="AO27:AR27"/>
    <mergeCell ref="BJ27:BM27"/>
    <mergeCell ref="CS27:CV27"/>
    <mergeCell ref="DA21:DD21"/>
    <mergeCell ref="D23:G23"/>
    <mergeCell ref="T23:AG23"/>
    <mergeCell ref="AP23:AS23"/>
    <mergeCell ref="AY23:BB23"/>
    <mergeCell ref="BG23:BJ23"/>
    <mergeCell ref="BQ23:BT23"/>
    <mergeCell ref="CR23:DD23"/>
    <mergeCell ref="D21:G21"/>
    <mergeCell ref="AK21:AN21"/>
    <mergeCell ref="AU21:AX21"/>
    <mergeCell ref="BO21:BR21"/>
    <mergeCell ref="BX21:CA21"/>
    <mergeCell ref="CR21:CU21"/>
    <mergeCell ref="AO29:AR29"/>
    <mergeCell ref="BJ29:BM29"/>
    <mergeCell ref="CS29:CV29"/>
    <mergeCell ref="AO31:AR31"/>
    <mergeCell ref="BJ31:BM31"/>
    <mergeCell ref="CS31:CV31"/>
    <mergeCell ref="DM23:DP23"/>
    <mergeCell ref="DV23:DY23"/>
    <mergeCell ref="EC23:EF23"/>
    <mergeCell ref="DB40:EB40"/>
    <mergeCell ref="N41:DT41"/>
    <mergeCell ref="A42:BM43"/>
    <mergeCell ref="BQ43:BT43"/>
    <mergeCell ref="CL43:CO43"/>
    <mergeCell ref="DH43:DK43"/>
    <mergeCell ref="A33:T34"/>
    <mergeCell ref="AO34:AR34"/>
    <mergeCell ref="CS34:CV34"/>
    <mergeCell ref="AO36:AR36"/>
    <mergeCell ref="CS36:CV36"/>
    <mergeCell ref="AB37:DT37"/>
    <mergeCell ref="CA46:CR46"/>
    <mergeCell ref="CY46:DP46"/>
    <mergeCell ref="CY47:DP47"/>
    <mergeCell ref="AE48:AF48"/>
    <mergeCell ref="AG48:DY48"/>
    <mergeCell ref="O51:U51"/>
    <mergeCell ref="AG51:BL51"/>
    <mergeCell ref="CB51:CH51"/>
    <mergeCell ref="CT51:DY51"/>
    <mergeCell ref="AA55:CF55"/>
    <mergeCell ref="A59:EL66"/>
    <mergeCell ref="DA67:DD67"/>
    <mergeCell ref="DE67:EL67"/>
    <mergeCell ref="O52:U52"/>
    <mergeCell ref="AG52:BL52"/>
    <mergeCell ref="CB52:CH52"/>
    <mergeCell ref="CT52:DY52"/>
    <mergeCell ref="O53:U53"/>
    <mergeCell ref="AG53:BL53"/>
    <mergeCell ref="CF53:DY53"/>
  </mergeCells>
  <phoneticPr fontId="3"/>
  <conditionalFormatting sqref="AG51:BL51">
    <cfRule type="expression" dxfId="103" priority="101" stopIfTrue="1">
      <formula>$EQ$51=TRUE</formula>
    </cfRule>
  </conditionalFormatting>
  <conditionalFormatting sqref="AG52:BL52">
    <cfRule type="expression" dxfId="102" priority="100" stopIfTrue="1">
      <formula>$EQ$52=TRUE</formula>
    </cfRule>
  </conditionalFormatting>
  <conditionalFormatting sqref="X9:BI9">
    <cfRule type="expression" dxfId="101" priority="98" stopIfTrue="1">
      <formula>$D$9="レ"</formula>
    </cfRule>
  </conditionalFormatting>
  <conditionalFormatting sqref="AI15:BH15 CB15:CE15 CL15:CO15">
    <cfRule type="expression" dxfId="100" priority="97" stopIfTrue="1">
      <formula>$Q$15="レ"</formula>
    </cfRule>
  </conditionalFormatting>
  <conditionalFormatting sqref="CT17:DD17 DU17:DX17 EC17:EF17">
    <cfRule type="expression" dxfId="99" priority="96" stopIfTrue="1">
      <formula>$BX$17="レ"</formula>
    </cfRule>
  </conditionalFormatting>
  <conditionalFormatting sqref="Z17:AM17 BD17:BG17 BL17:BO17">
    <cfRule type="expression" dxfId="98" priority="95" stopIfTrue="1">
      <formula>$D$17="レ"</formula>
    </cfRule>
  </conditionalFormatting>
  <conditionalFormatting sqref="Z19:AM19 BD19:BG19 BL19:BO19">
    <cfRule type="expression" dxfId="97" priority="94" stopIfTrue="1">
      <formula>$D$19="レ"</formula>
    </cfRule>
  </conditionalFormatting>
  <conditionalFormatting sqref="CR23:DD23 DV23:DY23 EC23:EF23">
    <cfRule type="expression" dxfId="96" priority="93" stopIfTrue="1">
      <formula>$BQ$23="レ"</formula>
    </cfRule>
  </conditionalFormatting>
  <conditionalFormatting sqref="T23:AG23 AY23:BB23 BG23:BJ23">
    <cfRule type="expression" dxfId="95" priority="92" stopIfTrue="1">
      <formula>$D$23="レ"</formula>
    </cfRule>
  </conditionalFormatting>
  <conditionalFormatting sqref="AC8:AF8">
    <cfRule type="expression" dxfId="94" priority="90" stopIfTrue="1">
      <formula>$AL$8="レ"</formula>
    </cfRule>
  </conditionalFormatting>
  <conditionalFormatting sqref="AL8:AO8">
    <cfRule type="expression" dxfId="93" priority="89" stopIfTrue="1">
      <formula>$AC$8="レ"</formula>
    </cfRule>
  </conditionalFormatting>
  <conditionalFormatting sqref="DI8:DL8">
    <cfRule type="expression" dxfId="92" priority="88" stopIfTrue="1">
      <formula>OR(DS8="レ",EB8="レ")</formula>
    </cfRule>
  </conditionalFormatting>
  <conditionalFormatting sqref="DS8:DV8">
    <cfRule type="expression" dxfId="91" priority="87" stopIfTrue="1">
      <formula>OR(DI8="レ",EB8="レ")</formula>
    </cfRule>
  </conditionalFormatting>
  <conditionalFormatting sqref="EB8:EE8">
    <cfRule type="expression" dxfId="90" priority="86" stopIfTrue="1">
      <formula>OR(DI8="レ",DS8="レ")</formula>
    </cfRule>
  </conditionalFormatting>
  <conditionalFormatting sqref="AK11:AN11">
    <cfRule type="expression" dxfId="89" priority="79" stopIfTrue="1">
      <formula>OR(AV11="レ",BE11="レ")</formula>
    </cfRule>
    <cfRule type="expression" dxfId="88" priority="85" stopIfTrue="1">
      <formula>$Q$11="レ"</formula>
    </cfRule>
  </conditionalFormatting>
  <conditionalFormatting sqref="AV11:AY11">
    <cfRule type="expression" dxfId="87" priority="78" stopIfTrue="1">
      <formula>OR(AK11="レ",BE11="レ")</formula>
    </cfRule>
  </conditionalFormatting>
  <conditionalFormatting sqref="BE11:BH11">
    <cfRule type="expression" dxfId="86" priority="83" stopIfTrue="1">
      <formula>OR(AK11="レ",AV11="レ")</formula>
    </cfRule>
  </conditionalFormatting>
  <conditionalFormatting sqref="DJ11:DM11">
    <cfRule type="expression" dxfId="85" priority="72" stopIfTrue="1">
      <formula>OR(DT11="レ",EC11="レ")</formula>
    </cfRule>
  </conditionalFormatting>
  <conditionalFormatting sqref="DT11:DW11">
    <cfRule type="expression" dxfId="84" priority="81" stopIfTrue="1">
      <formula>OR(DJ11="レ",EC11="レ")</formula>
    </cfRule>
  </conditionalFormatting>
  <conditionalFormatting sqref="EC11:EF11">
    <cfRule type="expression" dxfId="83" priority="80" stopIfTrue="1">
      <formula>OR(DJ11="レ",DT11="レ")</formula>
    </cfRule>
  </conditionalFormatting>
  <conditionalFormatting sqref="AV11:AY11 BE11:BH11">
    <cfRule type="expression" dxfId="82" priority="84" stopIfTrue="1">
      <formula>$Q$11="レ"</formula>
    </cfRule>
  </conditionalFormatting>
  <conditionalFormatting sqref="AK13:AN13">
    <cfRule type="expression" dxfId="81" priority="74" stopIfTrue="1">
      <formula>OR($AV$13="レ",$BE$13="レ")</formula>
    </cfRule>
    <cfRule type="expression" dxfId="80" priority="77" stopIfTrue="1">
      <formula>$Q$13="レ"</formula>
    </cfRule>
  </conditionalFormatting>
  <conditionalFormatting sqref="AV13:AY13">
    <cfRule type="expression" dxfId="79" priority="73" stopIfTrue="1">
      <formula>OR(AK13="レ",BE13="レ")</formula>
    </cfRule>
  </conditionalFormatting>
  <conditionalFormatting sqref="BE13:BH13">
    <cfRule type="expression" dxfId="78" priority="75" stopIfTrue="1">
      <formula>OR(AK13="レ",AV13="レ")</formula>
    </cfRule>
  </conditionalFormatting>
  <conditionalFormatting sqref="AV13:AY13 BE13:BH13">
    <cfRule type="expression" dxfId="77" priority="76" stopIfTrue="1">
      <formula>$Q$13="レ"</formula>
    </cfRule>
  </conditionalFormatting>
  <conditionalFormatting sqref="DJ11:DM11 DT11:DW11 EC11:EF11">
    <cfRule type="expression" dxfId="76" priority="82" stopIfTrue="1">
      <formula>$CO$11="レ"</formula>
    </cfRule>
  </conditionalFormatting>
  <conditionalFormatting sqref="DJ13:DM13">
    <cfRule type="expression" dxfId="75" priority="68" stopIfTrue="1">
      <formula>OR(DT13="レ",EC13="レ")</formula>
    </cfRule>
  </conditionalFormatting>
  <conditionalFormatting sqref="DT13:DW13">
    <cfRule type="expression" dxfId="74" priority="70" stopIfTrue="1">
      <formula>OR(DJ13="レ",EC13="レ")</formula>
    </cfRule>
  </conditionalFormatting>
  <conditionalFormatting sqref="EC13:EF13">
    <cfRule type="expression" dxfId="73" priority="69" stopIfTrue="1">
      <formula>OR(DJ13="レ",DT13="レ")</formula>
    </cfRule>
  </conditionalFormatting>
  <conditionalFormatting sqref="DJ13:DM13 DT13:DW13 EC13:EF13">
    <cfRule type="expression" dxfId="72" priority="71" stopIfTrue="1">
      <formula>$CO$13="レ"</formula>
    </cfRule>
  </conditionalFormatting>
  <conditionalFormatting sqref="BQ15:BT15">
    <cfRule type="expression" dxfId="71" priority="67" stopIfTrue="1">
      <formula>$Q$15="レ"</formula>
    </cfRule>
  </conditionalFormatting>
  <conditionalFormatting sqref="BQ15:BT15">
    <cfRule type="expression" dxfId="70" priority="66" stopIfTrue="1">
      <formula>OR(CB15="レ",CL15="レ")</formula>
    </cfRule>
  </conditionalFormatting>
  <conditionalFormatting sqref="CB15:CE15">
    <cfRule type="expression" dxfId="69" priority="65" stopIfTrue="1">
      <formula>OR(BQ15="レ",CL15="レ")</formula>
    </cfRule>
  </conditionalFormatting>
  <conditionalFormatting sqref="CL15:CO15">
    <cfRule type="expression" dxfId="68" priority="64" stopIfTrue="1">
      <formula>OR(BQ15="レ",CB15="レ")</formula>
    </cfRule>
  </conditionalFormatting>
  <conditionalFormatting sqref="AV17:AY17">
    <cfRule type="expression" dxfId="67" priority="63" stopIfTrue="1">
      <formula>$D$17="レ"</formula>
    </cfRule>
  </conditionalFormatting>
  <conditionalFormatting sqref="DL17:DO17">
    <cfRule type="expression" dxfId="66" priority="62" stopIfTrue="1">
      <formula>$BX$17="レ"</formula>
    </cfRule>
  </conditionalFormatting>
  <conditionalFormatting sqref="AV19:AY19">
    <cfRule type="expression" dxfId="65" priority="61" stopIfTrue="1">
      <formula>$D$19="レ"</formula>
    </cfRule>
  </conditionalFormatting>
  <conditionalFormatting sqref="AK21:AN21 AU21:AX21 BO21:BR21 BX21:CA21 CR21:CU21 DA21:DD21">
    <cfRule type="expression" dxfId="64" priority="60" stopIfTrue="1">
      <formula>$D$21="レ"</formula>
    </cfRule>
  </conditionalFormatting>
  <conditionalFormatting sqref="AP23:AS23">
    <cfRule type="expression" dxfId="63" priority="59" stopIfTrue="1">
      <formula>$D$23="レ"</formula>
    </cfRule>
  </conditionalFormatting>
  <conditionalFormatting sqref="DM23:DP23">
    <cfRule type="expression" dxfId="62" priority="58" stopIfTrue="1">
      <formula>$BQ$23="レ"</formula>
    </cfRule>
  </conditionalFormatting>
  <conditionalFormatting sqref="AV17:AY17">
    <cfRule type="expression" dxfId="61" priority="57" stopIfTrue="1">
      <formula>OR(BD17="レ",BL17="レ")</formula>
    </cfRule>
  </conditionalFormatting>
  <conditionalFormatting sqref="BD17:BG17">
    <cfRule type="expression" dxfId="60" priority="56" stopIfTrue="1">
      <formula>OR(AV17="レ",BL17="レ")</formula>
    </cfRule>
  </conditionalFormatting>
  <conditionalFormatting sqref="BL17:BO17">
    <cfRule type="expression" dxfId="59" priority="55" stopIfTrue="1">
      <formula>OR(AV17="レ",BD17="レ")</formula>
    </cfRule>
  </conditionalFormatting>
  <conditionalFormatting sqref="DL17:DO17">
    <cfRule type="expression" dxfId="58" priority="54" stopIfTrue="1">
      <formula>OR(DU17="レ",EC17="レ")</formula>
    </cfRule>
  </conditionalFormatting>
  <conditionalFormatting sqref="DU17:DX17">
    <cfRule type="expression" dxfId="57" priority="53" stopIfTrue="1">
      <formula>OR(DL17="レ",EC17="レ")</formula>
    </cfRule>
  </conditionalFormatting>
  <conditionalFormatting sqref="EC17:EF17">
    <cfRule type="expression" dxfId="56" priority="52" stopIfTrue="1">
      <formula>OR(DL17="レ",DU17="レ")</formula>
    </cfRule>
  </conditionalFormatting>
  <conditionalFormatting sqref="AV19:AY19">
    <cfRule type="expression" dxfId="55" priority="51" stopIfTrue="1">
      <formula>OR(BD19="レ",BL19="レ")</formula>
    </cfRule>
  </conditionalFormatting>
  <conditionalFormatting sqref="BD19:BG19">
    <cfRule type="expression" dxfId="54" priority="50" stopIfTrue="1">
      <formula>OR(AV19="レ",BL19="レ")</formula>
    </cfRule>
  </conditionalFormatting>
  <conditionalFormatting sqref="BL19:BO19">
    <cfRule type="expression" dxfId="53" priority="49" stopIfTrue="1">
      <formula>OR(AV19="レ",BD19="レ")</formula>
    </cfRule>
  </conditionalFormatting>
  <conditionalFormatting sqref="AP23:AS23">
    <cfRule type="expression" dxfId="52" priority="48" stopIfTrue="1">
      <formula>OR(AY23="レ",BG23="レ")</formula>
    </cfRule>
  </conditionalFormatting>
  <conditionalFormatting sqref="AY23:BB23">
    <cfRule type="expression" dxfId="51" priority="47" stopIfTrue="1">
      <formula>OR(AP23="レ",BG23="レ")</formula>
    </cfRule>
  </conditionalFormatting>
  <conditionalFormatting sqref="BG23:BJ23">
    <cfRule type="expression" dxfId="50" priority="46" stopIfTrue="1">
      <formula>OR(AP23="レ",AY23="レ")</formula>
    </cfRule>
  </conditionalFormatting>
  <conditionalFormatting sqref="DM23:DP23">
    <cfRule type="expression" dxfId="49" priority="45" stopIfTrue="1">
      <formula>OR(DV23="レ",EC23="レ")</formula>
    </cfRule>
  </conditionalFormatting>
  <conditionalFormatting sqref="DV23:DY23">
    <cfRule type="expression" dxfId="48" priority="44" stopIfTrue="1">
      <formula>OR(DM23="レ",EC23="レ")</formula>
    </cfRule>
  </conditionalFormatting>
  <conditionalFormatting sqref="EC23:EF23">
    <cfRule type="expression" dxfId="47" priority="43" stopIfTrue="1">
      <formula>OR(DM23="レ",DV23="レ")</formula>
    </cfRule>
  </conditionalFormatting>
  <conditionalFormatting sqref="Q11:T11 Q13:T13 Q15:T15 CO11:CR11 CO13:CR13">
    <cfRule type="expression" dxfId="46" priority="42" stopIfTrue="1">
      <formula>$D$11="レ"</formula>
    </cfRule>
  </conditionalFormatting>
  <conditionalFormatting sqref="AO27:AR27">
    <cfRule type="expression" dxfId="45" priority="41" stopIfTrue="1">
      <formula>OR(BJ27="レ",CS27="レ")</formula>
    </cfRule>
  </conditionalFormatting>
  <conditionalFormatting sqref="BJ27:BM27">
    <cfRule type="expression" dxfId="44" priority="40" stopIfTrue="1">
      <formula>OR(AO27="レ",CS27="レ")</formula>
    </cfRule>
  </conditionalFormatting>
  <conditionalFormatting sqref="CS27:CV27">
    <cfRule type="expression" dxfId="43" priority="39" stopIfTrue="1">
      <formula>OR(AO27="レ",BJ27="レ")</formula>
    </cfRule>
  </conditionalFormatting>
  <conditionalFormatting sqref="AO29:AR29">
    <cfRule type="expression" dxfId="42" priority="38" stopIfTrue="1">
      <formula>OR(BJ29="レ",CS29="レ")</formula>
    </cfRule>
  </conditionalFormatting>
  <conditionalFormatting sqref="AO31:AR31">
    <cfRule type="expression" dxfId="41" priority="37" stopIfTrue="1">
      <formula>OR(BJ31="レ",CS31="レ")</formula>
    </cfRule>
  </conditionalFormatting>
  <conditionalFormatting sqref="BJ29:BM29">
    <cfRule type="expression" dxfId="40" priority="36" stopIfTrue="1">
      <formula>OR(AO29="レ",CS29="レ")</formula>
    </cfRule>
  </conditionalFormatting>
  <conditionalFormatting sqref="BJ31:BM31">
    <cfRule type="expression" dxfId="39" priority="35" stopIfTrue="1">
      <formula>$AO$31="レ"</formula>
    </cfRule>
  </conditionalFormatting>
  <conditionalFormatting sqref="CS29:CV29">
    <cfRule type="expression" dxfId="38" priority="34" stopIfTrue="1">
      <formula>OR(AO29="レ",BJ29="レ")</formula>
    </cfRule>
  </conditionalFormatting>
  <conditionalFormatting sqref="CS31:CV31">
    <cfRule type="expression" dxfId="37" priority="33" stopIfTrue="1">
      <formula>$AO$31="レ"</formula>
    </cfRule>
  </conditionalFormatting>
  <conditionalFormatting sqref="AO34:AR34">
    <cfRule type="expression" dxfId="36" priority="32" stopIfTrue="1">
      <formula>OR(BJ34="レ",CS34="レ")</formula>
    </cfRule>
  </conditionalFormatting>
  <conditionalFormatting sqref="CS34:CV34">
    <cfRule type="expression" dxfId="35" priority="31" stopIfTrue="1">
      <formula>OR(AO34="レ",BJ34="レ")</formula>
    </cfRule>
  </conditionalFormatting>
  <conditionalFormatting sqref="CS36:CV36">
    <cfRule type="expression" dxfId="34" priority="30" stopIfTrue="1">
      <formula>OR(AO36="レ",BJ36="レ")</formula>
    </cfRule>
  </conditionalFormatting>
  <conditionalFormatting sqref="AO36:AR36">
    <cfRule type="expression" dxfId="33" priority="29" stopIfTrue="1">
      <formula>OR(BJ36="レ",CS36="レ")</formula>
    </cfRule>
  </conditionalFormatting>
  <conditionalFormatting sqref="BQ43:BT43">
    <cfRule type="expression" dxfId="32" priority="28" stopIfTrue="1">
      <formula>OR(CL43="レ",DH43="レ")</formula>
    </cfRule>
  </conditionalFormatting>
  <conditionalFormatting sqref="CL43:CO43">
    <cfRule type="expression" dxfId="31" priority="27" stopIfTrue="1">
      <formula>OR(BQ43="レ",DH43="レ")</formula>
    </cfRule>
  </conditionalFormatting>
  <conditionalFormatting sqref="DH43:DK43">
    <cfRule type="expression" dxfId="30" priority="26" stopIfTrue="1">
      <formula>OR(BQ43="レ",CL43="レ")</formula>
    </cfRule>
  </conditionalFormatting>
  <conditionalFormatting sqref="AA55:CF55">
    <cfRule type="expression" dxfId="29" priority="106" stopIfTrue="1">
      <formula>$EQ$55=TRUE</formula>
    </cfRule>
  </conditionalFormatting>
  <conditionalFormatting sqref="W51:AA51">
    <cfRule type="expression" dxfId="28" priority="25" stopIfTrue="1">
      <formula>$EP$51=TRUE</formula>
    </cfRule>
  </conditionalFormatting>
  <conditionalFormatting sqref="J51:N51">
    <cfRule type="expression" dxfId="27" priority="24" stopIfTrue="1">
      <formula>$EQ$51=TRUE</formula>
    </cfRule>
  </conditionalFormatting>
  <conditionalFormatting sqref="J52:N52">
    <cfRule type="expression" dxfId="26" priority="23" stopIfTrue="1">
      <formula>$EQ$52=TRUE</formula>
    </cfRule>
  </conditionalFormatting>
  <conditionalFormatting sqref="W52:AA52">
    <cfRule type="expression" dxfId="25" priority="22" stopIfTrue="1">
      <formula>$EP$52=TRUE</formula>
    </cfRule>
  </conditionalFormatting>
  <conditionalFormatting sqref="W53:AA53">
    <cfRule type="expression" dxfId="24" priority="21" stopIfTrue="1">
      <formula>$EP$53=TRUE</formula>
    </cfRule>
  </conditionalFormatting>
  <conditionalFormatting sqref="J53:N53">
    <cfRule type="expression" dxfId="23" priority="20" stopIfTrue="1">
      <formula>$EQ$53=TRUE</formula>
    </cfRule>
  </conditionalFormatting>
  <conditionalFormatting sqref="CL55:CP55">
    <cfRule type="expression" dxfId="22" priority="13" stopIfTrue="1">
      <formula>OR($EP$55=TRUE,$EQ$55=TRUE)</formula>
    </cfRule>
  </conditionalFormatting>
  <conditionalFormatting sqref="AG48:AG49">
    <cfRule type="expression" dxfId="21" priority="12">
      <formula>$EP$48=TRUE</formula>
    </cfRule>
  </conditionalFormatting>
  <conditionalFormatting sqref="DA67:DD69">
    <cfRule type="expression" dxfId="20" priority="11" stopIfTrue="1">
      <formula>$CO$15="レ"</formula>
    </cfRule>
  </conditionalFormatting>
  <conditionalFormatting sqref="DB40:EB40">
    <cfRule type="expression" dxfId="19" priority="107" stopIfTrue="1">
      <formula>#REF!=TRUE</formula>
    </cfRule>
  </conditionalFormatting>
  <conditionalFormatting sqref="CT51:DY51">
    <cfRule type="expression" dxfId="18" priority="109" stopIfTrue="1">
      <formula>#REF!=TRUE</formula>
    </cfRule>
  </conditionalFormatting>
  <conditionalFormatting sqref="CT52:DY52">
    <cfRule type="expression" dxfId="17" priority="110" stopIfTrue="1">
      <formula>#REF!=TRUE</formula>
    </cfRule>
  </conditionalFormatting>
  <conditionalFormatting sqref="CF53:DY53">
    <cfRule type="expression" dxfId="16" priority="111" stopIfTrue="1">
      <formula>#REF!=TRUE</formula>
    </cfRule>
  </conditionalFormatting>
  <conditionalFormatting sqref="BW51:CA51">
    <cfRule type="expression" dxfId="15" priority="112" stopIfTrue="1">
      <formula>#REF!=TRUE</formula>
    </cfRule>
  </conditionalFormatting>
  <conditionalFormatting sqref="CJ51:CN51">
    <cfRule type="expression" dxfId="14" priority="113" stopIfTrue="1">
      <formula>#REF!=TRUE</formula>
    </cfRule>
  </conditionalFormatting>
  <conditionalFormatting sqref="BW52:CA52">
    <cfRule type="expression" dxfId="13" priority="114" stopIfTrue="1">
      <formula>#REF!=TRUE</formula>
    </cfRule>
  </conditionalFormatting>
  <conditionalFormatting sqref="CJ52:CN52">
    <cfRule type="expression" dxfId="12" priority="115" stopIfTrue="1">
      <formula>#REF!=TRUE</formula>
    </cfRule>
  </conditionalFormatting>
  <conditionalFormatting sqref="R55:V55">
    <cfRule type="expression" dxfId="11" priority="116" stopIfTrue="1">
      <formula>OR($EP$55=TRUE,#REF!=TRUE)</formula>
    </cfRule>
  </conditionalFormatting>
  <conditionalFormatting sqref="C55:G55">
    <cfRule type="expression" dxfId="10" priority="117" stopIfTrue="1">
      <formula>OR($EQ$55=TRUE,#REF!=TRUE)</formula>
    </cfRule>
  </conditionalFormatting>
  <dataValidations count="2">
    <dataValidation type="list" allowBlank="1" showInputMessage="1" showErrorMessage="1" sqref="DA68:DD69" xr:uid="{00000000-0002-0000-0200-000000000000}">
      <formula1>"'  ,レ"</formula1>
    </dataValidation>
    <dataValidation imeMode="disabled" allowBlank="1" showInputMessage="1" showErrorMessage="1" sqref="BE4:BP5" xr:uid="{00000000-0002-0000-0200-000001000000}"/>
  </dataValidations>
  <pageMargins left="0.47244094488188981" right="0.55118110236220474" top="0.39370078740157483" bottom="0.39370078740157483" header="0.31496062992125984" footer="0.31496062992125984"/>
  <pageSetup paperSize="9" scale="86"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locked="0" defaultSize="0" autoFill="0" autoLine="0" autoPict="0">
                <anchor moveWithCells="1">
                  <from>
                    <xdr:col>2</xdr:col>
                    <xdr:colOff>38100</xdr:colOff>
                    <xdr:row>37</xdr:row>
                    <xdr:rowOff>142875</xdr:rowOff>
                  </from>
                  <to>
                    <xdr:col>8</xdr:col>
                    <xdr:colOff>19050</xdr:colOff>
                    <xdr:row>39</xdr:row>
                    <xdr:rowOff>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2</xdr:col>
                    <xdr:colOff>47625</xdr:colOff>
                    <xdr:row>44</xdr:row>
                    <xdr:rowOff>152400</xdr:rowOff>
                  </from>
                  <to>
                    <xdr:col>8</xdr:col>
                    <xdr:colOff>28575</xdr:colOff>
                    <xdr:row>45</xdr:row>
                    <xdr:rowOff>161925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10</xdr:col>
                    <xdr:colOff>0</xdr:colOff>
                    <xdr:row>50</xdr:row>
                    <xdr:rowOff>28575</xdr:rowOff>
                  </from>
                  <to>
                    <xdr:col>15</xdr:col>
                    <xdr:colOff>47625</xdr:colOff>
                    <xdr:row>50</xdr:row>
                    <xdr:rowOff>228600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2</xdr:col>
                    <xdr:colOff>28575</xdr:colOff>
                    <xdr:row>54</xdr:row>
                    <xdr:rowOff>0</xdr:rowOff>
                  </from>
                  <to>
                    <xdr:col>8</xdr:col>
                    <xdr:colOff>9525</xdr:colOff>
                    <xdr:row>55</xdr:row>
                    <xdr:rowOff>9525</xdr:rowOff>
                  </to>
                </anchor>
              </controlPr>
            </control>
          </mc:Choice>
        </mc:AlternateContent>
        <mc:AlternateContent xmlns:mc="http://schemas.openxmlformats.org/markup-compatibility/2006">
          <mc:Choice Requires="x14">
            <control shapeId="1029" r:id="rId8" name="Check Box 5">
              <controlPr locked="0" defaultSize="0" autoFill="0" autoLine="0" autoPict="0">
                <anchor moveWithCells="1">
                  <from>
                    <xdr:col>33</xdr:col>
                    <xdr:colOff>38100</xdr:colOff>
                    <xdr:row>37</xdr:row>
                    <xdr:rowOff>142875</xdr:rowOff>
                  </from>
                  <to>
                    <xdr:col>39</xdr:col>
                    <xdr:colOff>19050</xdr:colOff>
                    <xdr:row>39</xdr:row>
                    <xdr:rowOff>0</xdr:rowOff>
                  </to>
                </anchor>
              </controlPr>
            </control>
          </mc:Choice>
        </mc:AlternateContent>
        <mc:AlternateContent xmlns:mc="http://schemas.openxmlformats.org/markup-compatibility/2006">
          <mc:Choice Requires="x14">
            <control shapeId="1030" r:id="rId9" name="Check Box 6">
              <controlPr locked="0" defaultSize="0" autoFill="0" autoLine="0" autoPict="0">
                <anchor moveWithCells="1">
                  <from>
                    <xdr:col>89</xdr:col>
                    <xdr:colOff>47625</xdr:colOff>
                    <xdr:row>37</xdr:row>
                    <xdr:rowOff>152400</xdr:rowOff>
                  </from>
                  <to>
                    <xdr:col>95</xdr:col>
                    <xdr:colOff>28575</xdr:colOff>
                    <xdr:row>39</xdr:row>
                    <xdr:rowOff>9525</xdr:rowOff>
                  </to>
                </anchor>
              </controlPr>
            </control>
          </mc:Choice>
        </mc:AlternateContent>
        <mc:AlternateContent xmlns:mc="http://schemas.openxmlformats.org/markup-compatibility/2006">
          <mc:Choice Requires="x14">
            <control shapeId="1031" r:id="rId10" name="Check Box 7">
              <controlPr locked="0" defaultSize="0" autoFill="0" autoLine="0" autoPict="0">
                <anchor moveWithCells="1">
                  <from>
                    <xdr:col>55</xdr:col>
                    <xdr:colOff>38100</xdr:colOff>
                    <xdr:row>37</xdr:row>
                    <xdr:rowOff>142875</xdr:rowOff>
                  </from>
                  <to>
                    <xdr:col>61</xdr:col>
                    <xdr:colOff>19050</xdr:colOff>
                    <xdr:row>39</xdr:row>
                    <xdr:rowOff>0</xdr:rowOff>
                  </to>
                </anchor>
              </controlPr>
            </control>
          </mc:Choice>
        </mc:AlternateContent>
        <mc:AlternateContent xmlns:mc="http://schemas.openxmlformats.org/markup-compatibility/2006">
          <mc:Choice Requires="x14">
            <control shapeId="1032" r:id="rId11" name="Check Box 8">
              <controlPr locked="0" defaultSize="0" autoFill="0" autoLine="0" autoPict="0">
                <anchor moveWithCells="1">
                  <from>
                    <xdr:col>67</xdr:col>
                    <xdr:colOff>47625</xdr:colOff>
                    <xdr:row>37</xdr:row>
                    <xdr:rowOff>142875</xdr:rowOff>
                  </from>
                  <to>
                    <xdr:col>73</xdr:col>
                    <xdr:colOff>28575</xdr:colOff>
                    <xdr:row>39</xdr:row>
                    <xdr:rowOff>0</xdr:rowOff>
                  </to>
                </anchor>
              </controlPr>
            </control>
          </mc:Choice>
        </mc:AlternateContent>
        <mc:AlternateContent xmlns:mc="http://schemas.openxmlformats.org/markup-compatibility/2006">
          <mc:Choice Requires="x14">
            <control shapeId="1033" r:id="rId12" name="Check Box 9">
              <controlPr locked="0" defaultSize="0" autoFill="0" autoLine="0" autoPict="0">
                <anchor moveWithCells="1">
                  <from>
                    <xdr:col>2</xdr:col>
                    <xdr:colOff>47625</xdr:colOff>
                    <xdr:row>38</xdr:row>
                    <xdr:rowOff>133350</xdr:rowOff>
                  </from>
                  <to>
                    <xdr:col>8</xdr:col>
                    <xdr:colOff>28575</xdr:colOff>
                    <xdr:row>39</xdr:row>
                    <xdr:rowOff>161925</xdr:rowOff>
                  </to>
                </anchor>
              </controlPr>
            </control>
          </mc:Choice>
        </mc:AlternateContent>
        <mc:AlternateContent xmlns:mc="http://schemas.openxmlformats.org/markup-compatibility/2006">
          <mc:Choice Requires="x14">
            <control shapeId="1034" r:id="rId13" name="Check Box 10">
              <controlPr locked="0" defaultSize="0" autoFill="0" autoLine="0" autoPict="0">
                <anchor moveWithCells="1">
                  <from>
                    <xdr:col>16</xdr:col>
                    <xdr:colOff>47625</xdr:colOff>
                    <xdr:row>37</xdr:row>
                    <xdr:rowOff>133350</xdr:rowOff>
                  </from>
                  <to>
                    <xdr:col>22</xdr:col>
                    <xdr:colOff>28575</xdr:colOff>
                    <xdr:row>39</xdr:row>
                    <xdr:rowOff>0</xdr:rowOff>
                  </to>
                </anchor>
              </controlPr>
            </control>
          </mc:Choice>
        </mc:AlternateContent>
        <mc:AlternateContent xmlns:mc="http://schemas.openxmlformats.org/markup-compatibility/2006">
          <mc:Choice Requires="x14">
            <control shapeId="1035" r:id="rId14" name="Check Box 11">
              <controlPr locked="0" defaultSize="0" autoFill="0" autoLine="0" autoPict="0">
                <anchor moveWithCells="1">
                  <from>
                    <xdr:col>16</xdr:col>
                    <xdr:colOff>47625</xdr:colOff>
                    <xdr:row>38</xdr:row>
                    <xdr:rowOff>123825</xdr:rowOff>
                  </from>
                  <to>
                    <xdr:col>22</xdr:col>
                    <xdr:colOff>28575</xdr:colOff>
                    <xdr:row>39</xdr:row>
                    <xdr:rowOff>161925</xdr:rowOff>
                  </to>
                </anchor>
              </controlPr>
            </control>
          </mc:Choice>
        </mc:AlternateContent>
        <mc:AlternateContent xmlns:mc="http://schemas.openxmlformats.org/markup-compatibility/2006">
          <mc:Choice Requires="x14">
            <control shapeId="1036" r:id="rId15" name="Check Box 12">
              <controlPr locked="0" defaultSize="0" autoFill="0" autoLine="0" autoPict="0">
                <anchor moveWithCells="1">
                  <from>
                    <xdr:col>121</xdr:col>
                    <xdr:colOff>38100</xdr:colOff>
                    <xdr:row>37</xdr:row>
                    <xdr:rowOff>152400</xdr:rowOff>
                  </from>
                  <to>
                    <xdr:col>127</xdr:col>
                    <xdr:colOff>19050</xdr:colOff>
                    <xdr:row>39</xdr:row>
                    <xdr:rowOff>9525</xdr:rowOff>
                  </to>
                </anchor>
              </controlPr>
            </control>
          </mc:Choice>
        </mc:AlternateContent>
        <mc:AlternateContent xmlns:mc="http://schemas.openxmlformats.org/markup-compatibility/2006">
          <mc:Choice Requires="x14">
            <control shapeId="1037" r:id="rId16" name="Check Box 13">
              <controlPr locked="0" defaultSize="0" autoFill="0" autoLine="0" autoPict="0">
                <anchor moveWithCells="1">
                  <from>
                    <xdr:col>105</xdr:col>
                    <xdr:colOff>47625</xdr:colOff>
                    <xdr:row>37</xdr:row>
                    <xdr:rowOff>142875</xdr:rowOff>
                  </from>
                  <to>
                    <xdr:col>111</xdr:col>
                    <xdr:colOff>28575</xdr:colOff>
                    <xdr:row>39</xdr:row>
                    <xdr:rowOff>9525</xdr:rowOff>
                  </to>
                </anchor>
              </controlPr>
            </control>
          </mc:Choice>
        </mc:AlternateContent>
        <mc:AlternateContent xmlns:mc="http://schemas.openxmlformats.org/markup-compatibility/2006">
          <mc:Choice Requires="x14">
            <control shapeId="1038" r:id="rId17" name="Check Box 14">
              <controlPr locked="0" defaultSize="0" autoFill="0" autoLine="0" autoPict="0">
                <anchor moveWithCells="1">
                  <from>
                    <xdr:col>41</xdr:col>
                    <xdr:colOff>47625</xdr:colOff>
                    <xdr:row>38</xdr:row>
                    <xdr:rowOff>123825</xdr:rowOff>
                  </from>
                  <to>
                    <xdr:col>47</xdr:col>
                    <xdr:colOff>28575</xdr:colOff>
                    <xdr:row>39</xdr:row>
                    <xdr:rowOff>161925</xdr:rowOff>
                  </to>
                </anchor>
              </controlPr>
            </control>
          </mc:Choice>
        </mc:AlternateContent>
        <mc:AlternateContent xmlns:mc="http://schemas.openxmlformats.org/markup-compatibility/2006">
          <mc:Choice Requires="x14">
            <control shapeId="1039" r:id="rId18" name="Check Box 15">
              <controlPr locked="0" defaultSize="0" autoFill="0" autoLine="0" autoPict="0">
                <anchor moveWithCells="1">
                  <from>
                    <xdr:col>53</xdr:col>
                    <xdr:colOff>47625</xdr:colOff>
                    <xdr:row>38</xdr:row>
                    <xdr:rowOff>133350</xdr:rowOff>
                  </from>
                  <to>
                    <xdr:col>59</xdr:col>
                    <xdr:colOff>38100</xdr:colOff>
                    <xdr:row>39</xdr:row>
                    <xdr:rowOff>161925</xdr:rowOff>
                  </to>
                </anchor>
              </controlPr>
            </control>
          </mc:Choice>
        </mc:AlternateContent>
        <mc:AlternateContent xmlns:mc="http://schemas.openxmlformats.org/markup-compatibility/2006">
          <mc:Choice Requires="x14">
            <control shapeId="1040" r:id="rId19" name="Check Box 16">
              <controlPr locked="0" defaultSize="0" autoFill="0" autoLine="0" autoPict="0">
                <anchor moveWithCells="1">
                  <from>
                    <xdr:col>70</xdr:col>
                    <xdr:colOff>0</xdr:colOff>
                    <xdr:row>38</xdr:row>
                    <xdr:rowOff>123825</xdr:rowOff>
                  </from>
                  <to>
                    <xdr:col>75</xdr:col>
                    <xdr:colOff>38100</xdr:colOff>
                    <xdr:row>39</xdr:row>
                    <xdr:rowOff>161925</xdr:rowOff>
                  </to>
                </anchor>
              </controlPr>
            </control>
          </mc:Choice>
        </mc:AlternateContent>
        <mc:AlternateContent xmlns:mc="http://schemas.openxmlformats.org/markup-compatibility/2006">
          <mc:Choice Requires="x14">
            <control shapeId="1041" r:id="rId20" name="Check Box 17">
              <controlPr locked="0" defaultSize="0" autoFill="0" autoLine="0" autoPict="0">
                <anchor moveWithCells="1">
                  <from>
                    <xdr:col>92</xdr:col>
                    <xdr:colOff>38100</xdr:colOff>
                    <xdr:row>38</xdr:row>
                    <xdr:rowOff>123825</xdr:rowOff>
                  </from>
                  <to>
                    <xdr:col>98</xdr:col>
                    <xdr:colOff>19050</xdr:colOff>
                    <xdr:row>39</xdr:row>
                    <xdr:rowOff>161925</xdr:rowOff>
                  </to>
                </anchor>
              </controlPr>
            </control>
          </mc:Choice>
        </mc:AlternateContent>
        <mc:AlternateContent xmlns:mc="http://schemas.openxmlformats.org/markup-compatibility/2006">
          <mc:Choice Requires="x14">
            <control shapeId="1042" r:id="rId21" name="Check Box 18">
              <controlPr defaultSize="0" autoFill="0" autoLine="0" autoPict="0">
                <anchor moveWithCells="1">
                  <from>
                    <xdr:col>19</xdr:col>
                    <xdr:colOff>47625</xdr:colOff>
                    <xdr:row>44</xdr:row>
                    <xdr:rowOff>152400</xdr:rowOff>
                  </from>
                  <to>
                    <xdr:col>25</xdr:col>
                    <xdr:colOff>28575</xdr:colOff>
                    <xdr:row>45</xdr:row>
                    <xdr:rowOff>171450</xdr:rowOff>
                  </to>
                </anchor>
              </controlPr>
            </control>
          </mc:Choice>
        </mc:AlternateContent>
        <mc:AlternateContent xmlns:mc="http://schemas.openxmlformats.org/markup-compatibility/2006">
          <mc:Choice Requires="x14">
            <control shapeId="1043" r:id="rId22" name="Check Box 19">
              <controlPr defaultSize="0" autoFill="0" autoLine="0" autoPict="0">
                <anchor moveWithCells="1">
                  <from>
                    <xdr:col>2</xdr:col>
                    <xdr:colOff>47625</xdr:colOff>
                    <xdr:row>45</xdr:row>
                    <xdr:rowOff>152400</xdr:rowOff>
                  </from>
                  <to>
                    <xdr:col>8</xdr:col>
                    <xdr:colOff>28575</xdr:colOff>
                    <xdr:row>46</xdr:row>
                    <xdr:rowOff>152400</xdr:rowOff>
                  </to>
                </anchor>
              </controlPr>
            </control>
          </mc:Choice>
        </mc:AlternateContent>
        <mc:AlternateContent xmlns:mc="http://schemas.openxmlformats.org/markup-compatibility/2006">
          <mc:Choice Requires="x14">
            <control shapeId="1044" r:id="rId23" name="Check Box 20">
              <controlPr defaultSize="0" autoFill="0" autoLine="0" autoPict="0">
                <anchor moveWithCells="1">
                  <from>
                    <xdr:col>36</xdr:col>
                    <xdr:colOff>47625</xdr:colOff>
                    <xdr:row>44</xdr:row>
                    <xdr:rowOff>161925</xdr:rowOff>
                  </from>
                  <to>
                    <xdr:col>42</xdr:col>
                    <xdr:colOff>38100</xdr:colOff>
                    <xdr:row>45</xdr:row>
                    <xdr:rowOff>171450</xdr:rowOff>
                  </to>
                </anchor>
              </controlPr>
            </control>
          </mc:Choice>
        </mc:AlternateContent>
        <mc:AlternateContent xmlns:mc="http://schemas.openxmlformats.org/markup-compatibility/2006">
          <mc:Choice Requires="x14">
            <control shapeId="1045" r:id="rId24" name="Check Box 21">
              <controlPr defaultSize="0" autoFill="0" autoLine="0" autoPict="0">
                <anchor moveWithCells="1">
                  <from>
                    <xdr:col>73</xdr:col>
                    <xdr:colOff>47625</xdr:colOff>
                    <xdr:row>44</xdr:row>
                    <xdr:rowOff>152400</xdr:rowOff>
                  </from>
                  <to>
                    <xdr:col>79</xdr:col>
                    <xdr:colOff>28575</xdr:colOff>
                    <xdr:row>45</xdr:row>
                    <xdr:rowOff>161925</xdr:rowOff>
                  </to>
                </anchor>
              </controlPr>
            </control>
          </mc:Choice>
        </mc:AlternateContent>
        <mc:AlternateContent xmlns:mc="http://schemas.openxmlformats.org/markup-compatibility/2006">
          <mc:Choice Requires="x14">
            <control shapeId="1046" r:id="rId25" name="Check Box 22">
              <controlPr locked="0" defaultSize="0" autoFill="0" autoLine="0" autoPict="0">
                <anchor moveWithCells="1">
                  <from>
                    <xdr:col>97</xdr:col>
                    <xdr:colOff>47625</xdr:colOff>
                    <xdr:row>44</xdr:row>
                    <xdr:rowOff>152400</xdr:rowOff>
                  </from>
                  <to>
                    <xdr:col>103</xdr:col>
                    <xdr:colOff>28575</xdr:colOff>
                    <xdr:row>45</xdr:row>
                    <xdr:rowOff>171450</xdr:rowOff>
                  </to>
                </anchor>
              </controlPr>
            </control>
          </mc:Choice>
        </mc:AlternateContent>
        <mc:AlternateContent xmlns:mc="http://schemas.openxmlformats.org/markup-compatibility/2006">
          <mc:Choice Requires="x14">
            <control shapeId="1047" r:id="rId26" name="Check Box 23">
              <controlPr defaultSize="0" autoFill="0" autoLine="0" autoPict="0">
                <anchor moveWithCells="1">
                  <from>
                    <xdr:col>36</xdr:col>
                    <xdr:colOff>47625</xdr:colOff>
                    <xdr:row>45</xdr:row>
                    <xdr:rowOff>152400</xdr:rowOff>
                  </from>
                  <to>
                    <xdr:col>42</xdr:col>
                    <xdr:colOff>28575</xdr:colOff>
                    <xdr:row>46</xdr:row>
                    <xdr:rowOff>152400</xdr:rowOff>
                  </to>
                </anchor>
              </controlPr>
            </control>
          </mc:Choice>
        </mc:AlternateContent>
        <mc:AlternateContent xmlns:mc="http://schemas.openxmlformats.org/markup-compatibility/2006">
          <mc:Choice Requires="x14">
            <control shapeId="1048" r:id="rId27" name="Check Box 24">
              <controlPr defaultSize="0" autoFill="0" autoLine="0" autoPict="0">
                <anchor moveWithCells="1">
                  <from>
                    <xdr:col>73</xdr:col>
                    <xdr:colOff>47625</xdr:colOff>
                    <xdr:row>45</xdr:row>
                    <xdr:rowOff>152400</xdr:rowOff>
                  </from>
                  <to>
                    <xdr:col>79</xdr:col>
                    <xdr:colOff>28575</xdr:colOff>
                    <xdr:row>46</xdr:row>
                    <xdr:rowOff>152400</xdr:rowOff>
                  </to>
                </anchor>
              </controlPr>
            </control>
          </mc:Choice>
        </mc:AlternateContent>
        <mc:AlternateContent xmlns:mc="http://schemas.openxmlformats.org/markup-compatibility/2006">
          <mc:Choice Requires="x14">
            <control shapeId="1049" r:id="rId28" name="Check Box 25">
              <controlPr defaultSize="0" autoFill="0" autoLine="0" autoPict="0">
                <anchor moveWithCells="1">
                  <from>
                    <xdr:col>97</xdr:col>
                    <xdr:colOff>47625</xdr:colOff>
                    <xdr:row>45</xdr:row>
                    <xdr:rowOff>152400</xdr:rowOff>
                  </from>
                  <to>
                    <xdr:col>103</xdr:col>
                    <xdr:colOff>38100</xdr:colOff>
                    <xdr:row>46</xdr:row>
                    <xdr:rowOff>152400</xdr:rowOff>
                  </to>
                </anchor>
              </controlPr>
            </control>
          </mc:Choice>
        </mc:AlternateContent>
        <mc:AlternateContent xmlns:mc="http://schemas.openxmlformats.org/markup-compatibility/2006">
          <mc:Choice Requires="x14">
            <control shapeId="1050" r:id="rId29" name="Check Box 26">
              <controlPr defaultSize="0" autoFill="0" autoLine="0" autoPict="0">
                <anchor moveWithCells="1">
                  <from>
                    <xdr:col>10</xdr:col>
                    <xdr:colOff>0</xdr:colOff>
                    <xdr:row>51</xdr:row>
                    <xdr:rowOff>0</xdr:rowOff>
                  </from>
                  <to>
                    <xdr:col>15</xdr:col>
                    <xdr:colOff>47625</xdr:colOff>
                    <xdr:row>51</xdr:row>
                    <xdr:rowOff>200025</xdr:rowOff>
                  </to>
                </anchor>
              </controlPr>
            </control>
          </mc:Choice>
        </mc:AlternateContent>
        <mc:AlternateContent xmlns:mc="http://schemas.openxmlformats.org/markup-compatibility/2006">
          <mc:Choice Requires="x14">
            <control shapeId="1051" r:id="rId30" name="Check Box 27">
              <controlPr defaultSize="0" autoFill="0" autoLine="0" autoPict="0">
                <anchor moveWithCells="1">
                  <from>
                    <xdr:col>10</xdr:col>
                    <xdr:colOff>0</xdr:colOff>
                    <xdr:row>52</xdr:row>
                    <xdr:rowOff>28575</xdr:rowOff>
                  </from>
                  <to>
                    <xdr:col>15</xdr:col>
                    <xdr:colOff>47625</xdr:colOff>
                    <xdr:row>52</xdr:row>
                    <xdr:rowOff>228600</xdr:rowOff>
                  </to>
                </anchor>
              </controlPr>
            </control>
          </mc:Choice>
        </mc:AlternateContent>
        <mc:AlternateContent xmlns:mc="http://schemas.openxmlformats.org/markup-compatibility/2006">
          <mc:Choice Requires="x14">
            <control shapeId="1052" r:id="rId31" name="Check Box 28">
              <controlPr defaultSize="0" autoFill="0" autoLine="0" autoPict="0">
                <anchor moveWithCells="1">
                  <from>
                    <xdr:col>23</xdr:col>
                    <xdr:colOff>19050</xdr:colOff>
                    <xdr:row>50</xdr:row>
                    <xdr:rowOff>28575</xdr:rowOff>
                  </from>
                  <to>
                    <xdr:col>29</xdr:col>
                    <xdr:colOff>0</xdr:colOff>
                    <xdr:row>50</xdr:row>
                    <xdr:rowOff>228600</xdr:rowOff>
                  </to>
                </anchor>
              </controlPr>
            </control>
          </mc:Choice>
        </mc:AlternateContent>
        <mc:AlternateContent xmlns:mc="http://schemas.openxmlformats.org/markup-compatibility/2006">
          <mc:Choice Requires="x14">
            <control shapeId="1053" r:id="rId32" name="Check Box 29">
              <controlPr defaultSize="0" autoFill="0" autoLine="0" autoPict="0">
                <anchor moveWithCells="1">
                  <from>
                    <xdr:col>23</xdr:col>
                    <xdr:colOff>19050</xdr:colOff>
                    <xdr:row>50</xdr:row>
                    <xdr:rowOff>238125</xdr:rowOff>
                  </from>
                  <to>
                    <xdr:col>28</xdr:col>
                    <xdr:colOff>47625</xdr:colOff>
                    <xdr:row>51</xdr:row>
                    <xdr:rowOff>190500</xdr:rowOff>
                  </to>
                </anchor>
              </controlPr>
            </control>
          </mc:Choice>
        </mc:AlternateContent>
        <mc:AlternateContent xmlns:mc="http://schemas.openxmlformats.org/markup-compatibility/2006">
          <mc:Choice Requires="x14">
            <control shapeId="1054" r:id="rId33" name="Check Box 30">
              <controlPr defaultSize="0" autoFill="0" autoLine="0" autoPict="0">
                <anchor moveWithCells="1">
                  <from>
                    <xdr:col>23</xdr:col>
                    <xdr:colOff>19050</xdr:colOff>
                    <xdr:row>52</xdr:row>
                    <xdr:rowOff>28575</xdr:rowOff>
                  </from>
                  <to>
                    <xdr:col>29</xdr:col>
                    <xdr:colOff>0</xdr:colOff>
                    <xdr:row>52</xdr:row>
                    <xdr:rowOff>228600</xdr:rowOff>
                  </to>
                </anchor>
              </controlPr>
            </control>
          </mc:Choice>
        </mc:AlternateContent>
        <mc:AlternateContent xmlns:mc="http://schemas.openxmlformats.org/markup-compatibility/2006">
          <mc:Choice Requires="x14">
            <control shapeId="1055" r:id="rId34" name="Check Box 31">
              <controlPr defaultSize="0" autoFill="0" autoLine="0" autoPict="0">
                <anchor moveWithCells="1">
                  <from>
                    <xdr:col>75</xdr:col>
                    <xdr:colOff>0</xdr:colOff>
                    <xdr:row>50</xdr:row>
                    <xdr:rowOff>28575</xdr:rowOff>
                  </from>
                  <to>
                    <xdr:col>80</xdr:col>
                    <xdr:colOff>38100</xdr:colOff>
                    <xdr:row>50</xdr:row>
                    <xdr:rowOff>228600</xdr:rowOff>
                  </to>
                </anchor>
              </controlPr>
            </control>
          </mc:Choice>
        </mc:AlternateContent>
        <mc:AlternateContent xmlns:mc="http://schemas.openxmlformats.org/markup-compatibility/2006">
          <mc:Choice Requires="x14">
            <control shapeId="1056" r:id="rId35" name="Check Box 32">
              <controlPr defaultSize="0" autoFill="0" autoLine="0" autoPict="0">
                <anchor moveWithCells="1">
                  <from>
                    <xdr:col>75</xdr:col>
                    <xdr:colOff>0</xdr:colOff>
                    <xdr:row>50</xdr:row>
                    <xdr:rowOff>238125</xdr:rowOff>
                  </from>
                  <to>
                    <xdr:col>80</xdr:col>
                    <xdr:colOff>47625</xdr:colOff>
                    <xdr:row>51</xdr:row>
                    <xdr:rowOff>190500</xdr:rowOff>
                  </to>
                </anchor>
              </controlPr>
            </control>
          </mc:Choice>
        </mc:AlternateContent>
        <mc:AlternateContent xmlns:mc="http://schemas.openxmlformats.org/markup-compatibility/2006">
          <mc:Choice Requires="x14">
            <control shapeId="1057" r:id="rId36" name="Check Box 33">
              <controlPr defaultSize="0" autoFill="0" autoLine="0" autoPict="0">
                <anchor moveWithCells="1">
                  <from>
                    <xdr:col>88</xdr:col>
                    <xdr:colOff>19050</xdr:colOff>
                    <xdr:row>50</xdr:row>
                    <xdr:rowOff>28575</xdr:rowOff>
                  </from>
                  <to>
                    <xdr:col>93</xdr:col>
                    <xdr:colOff>47625</xdr:colOff>
                    <xdr:row>50</xdr:row>
                    <xdr:rowOff>228600</xdr:rowOff>
                  </to>
                </anchor>
              </controlPr>
            </control>
          </mc:Choice>
        </mc:AlternateContent>
        <mc:AlternateContent xmlns:mc="http://schemas.openxmlformats.org/markup-compatibility/2006">
          <mc:Choice Requires="x14">
            <control shapeId="1058" r:id="rId37" name="Check Box 34">
              <controlPr defaultSize="0" autoFill="0" autoLine="0" autoPict="0">
                <anchor moveWithCells="1">
                  <from>
                    <xdr:col>88</xdr:col>
                    <xdr:colOff>19050</xdr:colOff>
                    <xdr:row>50</xdr:row>
                    <xdr:rowOff>238125</xdr:rowOff>
                  </from>
                  <to>
                    <xdr:col>93</xdr:col>
                    <xdr:colOff>47625</xdr:colOff>
                    <xdr:row>51</xdr:row>
                    <xdr:rowOff>190500</xdr:rowOff>
                  </to>
                </anchor>
              </controlPr>
            </control>
          </mc:Choice>
        </mc:AlternateContent>
        <mc:AlternateContent xmlns:mc="http://schemas.openxmlformats.org/markup-compatibility/2006">
          <mc:Choice Requires="x14">
            <control shapeId="1059" r:id="rId38" name="Check Box 35">
              <controlPr defaultSize="0" autoFill="0" autoLine="0" autoPict="0">
                <anchor moveWithCells="1">
                  <from>
                    <xdr:col>17</xdr:col>
                    <xdr:colOff>19050</xdr:colOff>
                    <xdr:row>54</xdr:row>
                    <xdr:rowOff>0</xdr:rowOff>
                  </from>
                  <to>
                    <xdr:col>23</xdr:col>
                    <xdr:colOff>0</xdr:colOff>
                    <xdr:row>55</xdr:row>
                    <xdr:rowOff>9525</xdr:rowOff>
                  </to>
                </anchor>
              </controlPr>
            </control>
          </mc:Choice>
        </mc:AlternateContent>
        <mc:AlternateContent xmlns:mc="http://schemas.openxmlformats.org/markup-compatibility/2006">
          <mc:Choice Requires="x14">
            <control shapeId="1060" r:id="rId39" name="Check Box 36">
              <controlPr defaultSize="0" autoFill="0" autoLine="0" autoPict="0">
                <anchor moveWithCells="1">
                  <from>
                    <xdr:col>89</xdr:col>
                    <xdr:colOff>28575</xdr:colOff>
                    <xdr:row>54</xdr:row>
                    <xdr:rowOff>9525</xdr:rowOff>
                  </from>
                  <to>
                    <xdr:col>95</xdr:col>
                    <xdr:colOff>9525</xdr:colOff>
                    <xdr:row>55</xdr:row>
                    <xdr:rowOff>9525</xdr:rowOff>
                  </to>
                </anchor>
              </controlPr>
            </control>
          </mc:Choice>
        </mc:AlternateContent>
        <mc:AlternateContent xmlns:mc="http://schemas.openxmlformats.org/markup-compatibility/2006">
          <mc:Choice Requires="x14">
            <control shapeId="1061" r:id="rId40" name="Check Box 37">
              <controlPr defaultSize="0" autoFill="0" autoLine="0" autoPict="0">
                <anchor moveWithCells="1">
                  <from>
                    <xdr:col>2</xdr:col>
                    <xdr:colOff>47625</xdr:colOff>
                    <xdr:row>46</xdr:row>
                    <xdr:rowOff>152400</xdr:rowOff>
                  </from>
                  <to>
                    <xdr:col>8</xdr:col>
                    <xdr:colOff>28575</xdr:colOff>
                    <xdr:row>47</xdr:row>
                    <xdr:rowOff>152400</xdr:rowOff>
                  </to>
                </anchor>
              </controlPr>
            </control>
          </mc:Choice>
        </mc:AlternateContent>
        <mc:AlternateContent xmlns:mc="http://schemas.openxmlformats.org/markup-compatibility/2006">
          <mc:Choice Requires="x14">
            <control shapeId="1062" r:id="rId41" name="Check Box 38">
              <controlPr defaultSize="0" autoFill="0" autoLine="0" autoPict="0">
                <anchor moveWithCells="1">
                  <from>
                    <xdr:col>77</xdr:col>
                    <xdr:colOff>19050</xdr:colOff>
                    <xdr:row>52</xdr:row>
                    <xdr:rowOff>28575</xdr:rowOff>
                  </from>
                  <to>
                    <xdr:col>83</xdr:col>
                    <xdr:colOff>0</xdr:colOff>
                    <xdr:row>52</xdr:row>
                    <xdr:rowOff>228600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10" id="{DB39321E-31FB-4EAE-BA7A-6D6649B50EC9}">
            <xm:f>入力シート!$E$138="特に必要性高い"</xm:f>
            <x14:dxf>
              <border>
                <bottom style="thin">
                  <color auto="1"/>
                </bottom>
                <vertical/>
                <horizontal/>
              </border>
            </x14:dxf>
          </x14:cfRule>
          <xm:sqref>H46:P46</xm:sqref>
        </x14:conditionalFormatting>
        <x14:conditionalFormatting xmlns:xm="http://schemas.microsoft.com/office/excel/2006/main">
          <x14:cfRule type="expression" priority="9" id="{E0FEFAC0-472A-4E31-B0D7-9DAC8FE03EA6}">
            <xm:f>入力シート!$E$139="特に必要性高い"</xm:f>
            <x14:dxf>
              <border>
                <bottom style="thin">
                  <color auto="1"/>
                </bottom>
                <vertical/>
                <horizontal/>
              </border>
            </x14:dxf>
          </x14:cfRule>
          <xm:sqref>Y46:AG46</xm:sqref>
        </x14:conditionalFormatting>
        <x14:conditionalFormatting xmlns:xm="http://schemas.microsoft.com/office/excel/2006/main">
          <x14:cfRule type="expression" priority="8" id="{0C335245-BEB4-487D-A3D5-89CC833B1811}">
            <xm:f>入力シート!$E$141="特に必要性高い"</xm:f>
            <x14:dxf>
              <border>
                <bottom style="thin">
                  <color auto="1"/>
                </bottom>
                <vertical/>
                <horizontal/>
              </border>
            </x14:dxf>
          </x14:cfRule>
          <xm:sqref>CA46:CR46</xm:sqref>
        </x14:conditionalFormatting>
        <x14:conditionalFormatting xmlns:xm="http://schemas.microsoft.com/office/excel/2006/main">
          <x14:cfRule type="expression" priority="7" id="{55C841E0-4079-4531-B351-7A93D7ECDC51}">
            <xm:f>入力シート!$E$142="特に必要性高い"</xm:f>
            <x14:dxf>
              <border>
                <bottom style="thin">
                  <color auto="1"/>
                </bottom>
                <vertical/>
                <horizontal/>
              </border>
            </x14:dxf>
          </x14:cfRule>
          <xm:sqref>CY46:DP46</xm:sqref>
        </x14:conditionalFormatting>
        <x14:conditionalFormatting xmlns:xm="http://schemas.microsoft.com/office/excel/2006/main">
          <x14:cfRule type="expression" priority="6" id="{46A9E244-693F-4150-B295-7A4CFD5602BA}">
            <xm:f>入力シート!$E$143="特に必要性高い"</xm:f>
            <x14:dxf>
              <border>
                <bottom style="thin">
                  <color auto="1"/>
                </bottom>
                <vertical/>
                <horizontal/>
              </border>
            </x14:dxf>
          </x14:cfRule>
          <xm:sqref>H47:W47</xm:sqref>
        </x14:conditionalFormatting>
        <x14:conditionalFormatting xmlns:xm="http://schemas.microsoft.com/office/excel/2006/main">
          <x14:cfRule type="expression" priority="5" id="{DA959024-059D-4CB2-9471-48CA494E1294}">
            <xm:f>入力シート!$E$144="特に必要性高い"</xm:f>
            <x14:dxf>
              <border>
                <bottom style="thin">
                  <color auto="1"/>
                </bottom>
                <vertical/>
                <horizontal/>
              </border>
            </x14:dxf>
          </x14:cfRule>
          <xm:sqref>AP47:BD47</xm:sqref>
        </x14:conditionalFormatting>
        <x14:conditionalFormatting xmlns:xm="http://schemas.microsoft.com/office/excel/2006/main">
          <x14:cfRule type="expression" priority="4" id="{21F775DF-4D37-45FE-869A-72E5B3D1D8F3}">
            <xm:f>入力シート!$E$145="特に必要性高い"</xm:f>
            <x14:dxf>
              <border>
                <bottom style="thin">
                  <color auto="1"/>
                </bottom>
                <vertical/>
                <horizontal/>
              </border>
            </x14:dxf>
          </x14:cfRule>
          <xm:sqref>CA47:CQ47</xm:sqref>
        </x14:conditionalFormatting>
        <x14:conditionalFormatting xmlns:xm="http://schemas.microsoft.com/office/excel/2006/main">
          <x14:cfRule type="expression" priority="3" id="{B1292D34-6653-4CB6-BB47-0AEC5853B441}">
            <xm:f>入力シート!$E$146="特に必要性高い"</xm:f>
            <x14:dxf>
              <border>
                <bottom style="thin">
                  <color auto="1"/>
                </bottom>
                <vertical/>
                <horizontal/>
              </border>
            </x14:dxf>
          </x14:cfRule>
          <xm:sqref>CY47:DP47</xm:sqref>
        </x14:conditionalFormatting>
        <x14:conditionalFormatting xmlns:xm="http://schemas.microsoft.com/office/excel/2006/main">
          <x14:cfRule type="expression" priority="2" id="{C030267C-BA79-418B-B428-BF73F0868674}">
            <xm:f>入力シート!$E$147="特に必要性高い"</xm:f>
            <x14:dxf>
              <border>
                <bottom style="thin">
                  <color auto="1"/>
                </bottom>
                <vertical/>
                <horizontal/>
              </border>
            </x14:dxf>
          </x14:cfRule>
          <xm:sqref>H48:AB48</xm:sqref>
        </x14:conditionalFormatting>
        <x14:conditionalFormatting xmlns:xm="http://schemas.microsoft.com/office/excel/2006/main">
          <x14:cfRule type="expression" priority="118" id="{0C335245-BEB4-487D-A3D5-89CC833B1811}">
            <xm:f>入力シート!$E$140="特に必要性高い"</xm:f>
            <x14:dxf>
              <border>
                <bottom style="thin">
                  <color auto="1"/>
                </bottom>
                <vertical/>
                <horizontal/>
              </border>
            </x14:dxf>
          </x14:cfRule>
          <xm:sqref>AP46:BC46</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入力シート</vt:lpstr>
      <vt:lpstr>意見書（表）</vt:lpstr>
      <vt:lpstr>意見書（裏）</vt:lpstr>
      <vt:lpstr>'意見書（表）'!Print_Area</vt:lpstr>
      <vt:lpstr>'意見書（裏）'!Print_Area</vt:lpstr>
      <vt:lpstr>内科</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2020-10-15T09:58:06Z</cp:lastPrinted>
  <dcterms:created xsi:type="dcterms:W3CDTF">2020-02-27T08:54:55Z</dcterms:created>
  <dcterms:modified xsi:type="dcterms:W3CDTF">2020-10-15T09:58:15Z</dcterms:modified>
</cp:coreProperties>
</file>